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84" yWindow="36" windowWidth="27540" windowHeight="11484" activeTab="0"/>
  </bookViews>
  <sheets>
    <sheet name="Lahendus" sheetId="1" r:id="rId1"/>
  </sheets>
  <definedNames/>
  <calcPr fullCalcOnLoad="1"/>
</workbook>
</file>

<file path=xl/sharedStrings.xml><?xml version="1.0" encoding="utf-8"?>
<sst xmlns="http://schemas.openxmlformats.org/spreadsheetml/2006/main" count="111" uniqueCount="92">
  <si>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</si>
  <si>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</si>
  <si>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</si>
  <si>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</si>
  <si>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</si>
  <si>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</si>
  <si>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</si>
  <si>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</si>
  <si>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</si>
  <si>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</si>
  <si>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</si>
  <si>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</si>
  <si>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</si>
  <si>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Parim kasutus</t>
  </si>
  <si>
    <t>hea</t>
  </si>
  <si>
    <t>rahuldav</t>
  </si>
  <si>
    <t>Kommentaarid ja selgitused</t>
  </si>
  <si>
    <t>parem</t>
  </si>
  <si>
    <t>Korteri seisukord</t>
  </si>
  <si>
    <t>Võrdlustehinguks mittesobivuse põhjendus</t>
  </si>
  <si>
    <t>Alljärgnevas tabelis on toodud võrdlustehingute valiku põhjendused:</t>
  </si>
  <si>
    <t>NB! Tegemist on vaid ühe näitega võimalikest lahendusvariantidest!</t>
  </si>
  <si>
    <t>Kommentaarid</t>
  </si>
  <si>
    <t>Hinnatud turuväärtus ei sisalda käibemaksu ning sellele ei lisandu käibemaksu.</t>
  </si>
  <si>
    <t>Hinnatav vara</t>
  </si>
  <si>
    <r>
      <t xml:space="preserve">Tehingu hind, </t>
    </r>
    <r>
      <rPr>
        <sz val="10"/>
        <rFont val="Calibri"/>
        <family val="2"/>
      </rPr>
      <t>€</t>
    </r>
  </si>
  <si>
    <t>Võrdluselementideks on lisaks tehingu ajale tulenevalt hinnatava vara iseloomust esitatud algandmete põhjal valitud:</t>
  </si>
  <si>
    <t>Lõpptulemuse leidmisel kasutatakse kaalutud keskmist, kuna võrreldes aritmeetilise keskmisega annab see täpsema tulemuse (võimalik on parandada kohandamisel tekkivat ebatäpsust).</t>
  </si>
  <si>
    <t>tegemist on sugulaste vahelise tehinguga (ei ole vabaturutehing)</t>
  </si>
  <si>
    <t>ajaliselt liiga vana tehing</t>
  </si>
  <si>
    <t>Korteriturgu võib lugeda efektiivseks turusektoriks, mistõttu on käesoleva hindamise täpsusaste keskmisest kõrgem (+/- 5%).</t>
  </si>
  <si>
    <t>Võrdlustehingute valik</t>
  </si>
  <si>
    <t>Arvestades teadaolevat informatsiooni, on parimaks kasutuseks olemasolev kasutus ehk eluruum (korter), kuna sellisena omandab vara kõrgeima väärtuse.</t>
  </si>
  <si>
    <t>Üürileping</t>
  </si>
  <si>
    <r>
      <t>Ajaldatud tehingu hind, €/m</t>
    </r>
    <r>
      <rPr>
        <b/>
        <sz val="10"/>
        <rFont val="Calibri"/>
        <family val="2"/>
      </rPr>
      <t>²</t>
    </r>
  </si>
  <si>
    <r>
      <t>Kohandatud tehingu hind, €/m</t>
    </r>
    <r>
      <rPr>
        <b/>
        <sz val="10"/>
        <rFont val="Calibri"/>
        <family val="2"/>
      </rPr>
      <t>²</t>
    </r>
  </si>
  <si>
    <r>
      <t>Summaarne kohandus, €/m</t>
    </r>
    <r>
      <rPr>
        <sz val="10"/>
        <rFont val="Calibri"/>
        <family val="2"/>
      </rPr>
      <t>²</t>
    </r>
  </si>
  <si>
    <r>
      <t>Kaalutud keskmine kohandatud tehingu hind, €/m</t>
    </r>
    <r>
      <rPr>
        <b/>
        <sz val="11"/>
        <color indexed="8"/>
        <rFont val="Calibri"/>
        <family val="2"/>
      </rPr>
      <t>²</t>
    </r>
  </si>
  <si>
    <t>Kaalutud keskmise kohandatud tehingu hinna leidmiseks liidame kokku kaalutud tehingu ruutmeetrihinnad</t>
  </si>
  <si>
    <r>
      <t>Kaalutud tehingu hinnad, €/m</t>
    </r>
    <r>
      <rPr>
        <sz val="10"/>
        <rFont val="Calibri"/>
        <family val="2"/>
      </rPr>
      <t>²</t>
    </r>
  </si>
  <si>
    <t>Hinnatava vara turuväärtus avaldub läbi hinnatava korteri pindala ja kaalutud keskmise kohandatud tehingu hinna korrutise:</t>
  </si>
  <si>
    <t>Hinnatavat vara koormavat hüpoteeki hindamisel ei arvestata.</t>
  </si>
  <si>
    <t>Võrdlusühikuks on valitud korteri pinnaühiku (m²) hind, kuna lähteülesandes on öeldud, et turuosalised teevad enda otsuseid antud turusektoris lähtuvalt korteri ruutmeetri hinnast.</t>
  </si>
  <si>
    <t>sobib</t>
  </si>
  <si>
    <t>asukoht ei ole võrreldav, korter asub teises linnas</t>
  </si>
  <si>
    <t>erinev otstarve - mitteeluruum</t>
  </si>
  <si>
    <t>korter paikneb oluliselt vanemas elamus, mis ei ole uute korteritega võrreldav (liiga erinev vara)</t>
  </si>
  <si>
    <t>tegemist ei ole vaba turu tingimustele vastava tehinguga - enampakkumine</t>
  </si>
  <si>
    <t>veebr. 18</t>
  </si>
  <si>
    <t>hinnad on vahepeal langenud</t>
  </si>
  <si>
    <t>Teisi parameetreid ei ole võrdluselementidena vaadeldud, kuna vastavalt lähteandmetele ei oma need turuväärtuse kujunemisel tähtsust või on need sarnased.</t>
  </si>
  <si>
    <t>Korteri suurus</t>
  </si>
  <si>
    <t>väga hea</t>
  </si>
  <si>
    <t>Sarnaste varade likviisdus on hea ja keskmine müügiperiood 4 kuud.</t>
  </si>
  <si>
    <t>Hindamisel ei ole arvestatud kehtivat üürilepingut, kuna see ei mõjuta vara turuväärtust - põhjendus on toodud ülalpool.</t>
  </si>
  <si>
    <t xml:space="preserve">kui analoogsete varade tavapärane müügiperiood viimase poolaasta jooksul (4 kuud) </t>
  </si>
  <si>
    <t>Võrdlustehing nr. 2</t>
  </si>
  <si>
    <t>Võrdlustehing nr.  3</t>
  </si>
  <si>
    <t>Võrdlustehing nr. 9</t>
  </si>
  <si>
    <t>Korteri korrus</t>
  </si>
  <si>
    <t>8/8</t>
  </si>
  <si>
    <t>5</t>
  </si>
  <si>
    <r>
      <t>Korteri suurus, m</t>
    </r>
    <r>
      <rPr>
        <sz val="10"/>
        <rFont val="Calibri"/>
        <family val="2"/>
      </rPr>
      <t>²</t>
    </r>
  </si>
  <si>
    <r>
      <t>Tehingu hind, €/m</t>
    </r>
    <r>
      <rPr>
        <b/>
        <sz val="10"/>
        <rFont val="Calibri"/>
        <family val="2"/>
      </rPr>
      <t>²</t>
    </r>
  </si>
  <si>
    <t>1) korteri seisukord</t>
  </si>
  <si>
    <t>2) korteri korrus</t>
  </si>
  <si>
    <t>4) korteri suurus</t>
  </si>
  <si>
    <r>
      <t xml:space="preserve">Turuväärtuse hindamine,  </t>
    </r>
    <r>
      <rPr>
        <u val="single"/>
        <sz val="10"/>
        <rFont val="Arial"/>
        <family val="2"/>
      </rPr>
      <t>väärtuse kuupäevaks on 30.10.2018</t>
    </r>
  </si>
  <si>
    <t>Uuselamus asuv väga heas seisukorras korter on keskmiselt 10% kõrgema väärtusega kui heas seisukorras korter ning 15% kõrgema väärtusega kui rahuldavas seisukorras korter</t>
  </si>
  <si>
    <t>Korteri tubade arv/ planeering</t>
  </si>
  <si>
    <t>3) korteri tubade arv/ planeering</t>
  </si>
  <si>
    <t>Tulenevalt ostjate eelistustest ja planeeringulisest aspektist (samasuuruste korterite puhul on kõrgemalt hinnatud suurema tubade arvuga ehk eraldi tubadega korterid) on 5-toaliste korterite ruutmeetrihind 4-toaliste korterite vastavast näitajast 5% kõrgem ning 3-toaliste korterite ruutmeetrihinnast 10% kõrgem</t>
  </si>
  <si>
    <t>juuni 18</t>
  </si>
  <si>
    <t>hinnad on mõnevõrra langenud, kuid arvestades käesolevas hinnangus nõutud täpsust, võib turusituatsiooni pidada samaväärseks</t>
  </si>
  <si>
    <t>aprill 18</t>
  </si>
  <si>
    <t>6/6</t>
  </si>
  <si>
    <t>Hoonete sisehoovipoolsete esimesel korrusel asuvate korterite hinnad on ca 5% madalamad kui vahepealsetel korrustel asuvate korterite hinnad. Vaadeldavas piirkonnas asuvate elamute 8. – 10. korrusel asuvate korterite hinnad on 10% kõrgemad võrreldes vahepealsete madalamate korrustega, kuna antud korteritest avanevad vaated merele</t>
  </si>
  <si>
    <t>kehvem</t>
  </si>
  <si>
    <t>4</t>
  </si>
  <si>
    <t>3</t>
  </si>
  <si>
    <t>8/1</t>
  </si>
  <si>
    <t xml:space="preserve">3- kuni 5-toaliste uuemate korterite tehinguhindade kujunemisel tekib järgmine mastaabiefekt:
korteri suurus 60 – 74 m²: 5%, korteri suurus 75 – 90 m²: mastaabiefekti ei teki – tegemist on optimaalse suurusega korteriga, korteri suurus 91 – 110 m²: 5%
</t>
  </si>
  <si>
    <t>2. võrdlustehingul on tehingu hinnast maha arvatud mittestatsionaarse eritellimusel disainmööbli maksumus (8000 €)</t>
  </si>
  <si>
    <t>Väikseim kaal on antud võrdlustehingule nr. 9, sest seda on kohandatud kõige enam ning suurim kaal tehingule nr 3, kuna seda on kohandatud kõige vähem</t>
  </si>
  <si>
    <t>10/9</t>
  </si>
  <si>
    <t>samaväärne</t>
  </si>
  <si>
    <t>liiga erinev vara tubade arvult - 2-toaline korter</t>
  </si>
  <si>
    <t>puudub piisav informatsioon korteri kohta - teadmata vara seisukord</t>
  </si>
  <si>
    <t>Olemasolev vara koormav üürileping ei mõjuta hinnatava vara turuväärtust, kuna selle lõppemise tähtaeg on lühem,</t>
  </si>
  <si>
    <t>Ajaline kohandus, €/m²</t>
  </si>
  <si>
    <t>Aasta aega tagasi, 2017.a lõpus olid hinnad üldjoontes stabiilsed. 2018.a. I ja II kvartali jooksul langesid aga Pärnu linnas kaasaegsete korterite hinnad tulenevalt järsult suurenenud pakkumismahust ja vähenenud nõudlusest kokku ca 10%, nimetatud muutused olid kuude lõikes ühtlased. 2018.a. III kvartalis hindade langus pidurdus ning uute korterite hinnad on püsinud käesoleva hetkeni muutumatuna</t>
  </si>
  <si>
    <t>Hinnatava vara turuväärtus on väärtuse kuupäeval: 151 942 eurot ehk ümardatult 152 000 eurot (1 797 €/m² taandatuna hinnatava korteri suletud netopinnale).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</si>
</sst>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0"/>
    <numFmt numFmtId="193" formatCode="#,##0.000000000"/>
    <numFmt numFmtId="194" formatCode="0.000000"/>
    <numFmt numFmtId="195" formatCode="#,##0.0"/>
    <numFmt numFmtId="196" formatCode="[$-425]d\.\ mmmm\ yyyy&quot;. a.&quot;"/>
    <numFmt numFmtId="197" formatCode="0.000"/>
    <numFmt numFmtId="198" formatCode="[$-409]dddd\ d\ mmmm\ yy"/>
    <numFmt numFmtId="199" formatCode="#,##0\ &quot;€&quot;"/>
    <numFmt numFmtId="200" formatCode="0.0000"/>
    <numFmt numFmtId="201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4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Alignment="0" applyProtection="0"/>
    <xf numFmtId="0" fontId="43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49" fillId="40" borderId="15" applyNumberFormat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wrapText="1"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2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8" xfId="0" applyFill="1" applyBorder="1" applyAlignment="1">
      <alignment vertical="center"/>
    </xf>
    <xf numFmtId="3" fontId="14" fillId="0" borderId="19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2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9" fontId="24" fillId="0" borderId="19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22" fillId="0" borderId="0" xfId="0" applyFont="1" applyAlignment="1">
      <alignment/>
    </xf>
    <xf numFmtId="2" fontId="0" fillId="0" borderId="19" xfId="0" applyNumberFormat="1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19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22" fillId="2" borderId="19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95" fontId="0" fillId="0" borderId="19" xfId="0" applyNumberFormat="1" applyFont="1" applyFill="1" applyBorder="1" applyAlignment="1">
      <alignment horizontal="center"/>
    </xf>
    <xf numFmtId="199" fontId="0" fillId="0" borderId="0" xfId="0" applyNumberFormat="1" applyFont="1" applyAlignment="1">
      <alignment horizontal="left"/>
    </xf>
    <xf numFmtId="3" fontId="2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14" fillId="0" borderId="23" xfId="0" applyFont="1" applyFill="1" applyBorder="1" applyAlignment="1">
      <alignment wrapText="1"/>
    </xf>
    <xf numFmtId="0" fontId="0" fillId="0" borderId="0" xfId="0" applyFont="1" applyFill="1" applyAlignment="1">
      <alignment/>
    </xf>
    <xf numFmtId="17" fontId="0" fillId="2" borderId="19" xfId="0" applyNumberForma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2" borderId="19" xfId="0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195" fontId="0" fillId="0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5" fillId="0" borderId="40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41" borderId="26" xfId="0" applyFont="1" applyFill="1" applyBorder="1" applyAlignment="1">
      <alignment horizontal="center" wrapText="1"/>
    </xf>
    <xf numFmtId="0" fontId="0" fillId="41" borderId="27" xfId="0" applyFill="1" applyBorder="1" applyAlignment="1">
      <alignment horizontal="center" wrapText="1"/>
    </xf>
    <xf numFmtId="0" fontId="0" fillId="41" borderId="28" xfId="0" applyFill="1" applyBorder="1" applyAlignment="1">
      <alignment horizont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alb" xfId="66"/>
    <cellStyle name="Hea" xfId="67"/>
    <cellStyle name="Heading 1" xfId="68"/>
    <cellStyle name="Heading 2" xfId="69"/>
    <cellStyle name="Heading 3" xfId="70"/>
    <cellStyle name="Heading 4" xfId="71"/>
    <cellStyle name="Input" xfId="72"/>
    <cellStyle name="Kontrolli lahtrit" xfId="73"/>
    <cellStyle name="Linked Cell" xfId="74"/>
    <cellStyle name="Neutral" xfId="75"/>
    <cellStyle name="Note" xfId="76"/>
    <cellStyle name="Output" xfId="77"/>
    <cellStyle name="Pealkiri 1" xfId="78"/>
    <cellStyle name="Pealkiri 2" xfId="79"/>
    <cellStyle name="Pealkiri 3" xfId="80"/>
    <cellStyle name="Pealkiri 4" xfId="81"/>
    <cellStyle name="Percent" xfId="82"/>
    <cellStyle name="Rõhk1" xfId="83"/>
    <cellStyle name="Rõhk2" xfId="84"/>
    <cellStyle name="Rõhk3" xfId="85"/>
    <cellStyle name="Rõhk4" xfId="86"/>
    <cellStyle name="Rõhk5" xfId="87"/>
    <cellStyle name="Rõhk6" xfId="88"/>
    <cellStyle name="Selgitav tekst" xfId="89"/>
    <cellStyle name="Sisestus" xfId="90"/>
    <cellStyle name="Title" xfId="91"/>
    <cellStyle name="Total" xfId="92"/>
    <cellStyle name="Warning Text" xfId="93"/>
    <cellStyle name="Väljund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2"/>
  <sheetViews>
    <sheetView tabSelected="1" zoomScalePageLayoutView="0" workbookViewId="0" topLeftCell="A1">
      <selection activeCell="F76" sqref="F76"/>
    </sheetView>
  </sheetViews>
  <sheetFormatPr defaultColWidth="8.7109375" defaultRowHeight="12.75"/>
  <cols>
    <col min="1" max="1" width="8.28125" style="0" customWidth="1"/>
    <col min="2" max="2" width="35.57421875" style="0" customWidth="1"/>
    <col min="3" max="3" width="14.7109375" style="0" customWidth="1"/>
    <col min="4" max="4" width="21.28125" style="0" bestFit="1" customWidth="1"/>
    <col min="5" max="5" width="19.140625" style="0" customWidth="1"/>
    <col min="6" max="6" width="21.28125" style="0" bestFit="1" customWidth="1"/>
    <col min="7" max="7" width="7.421875" style="0" customWidth="1"/>
    <col min="8" max="8" width="20.7109375" style="0" customWidth="1"/>
    <col min="9" max="9" width="13.140625" style="0" customWidth="1"/>
    <col min="10" max="10" width="50.00390625" style="0" customWidth="1"/>
    <col min="11" max="11" width="22.28125" style="0" customWidth="1"/>
    <col min="12" max="12" width="115.421875" style="0" customWidth="1"/>
  </cols>
  <sheetData>
    <row r="2" ht="17.25">
      <c r="B2" s="46" t="s">
        <v>21</v>
      </c>
    </row>
    <row r="4" spans="2:4" ht="12.75">
      <c r="B4" s="45" t="s">
        <v>13</v>
      </c>
      <c r="C4" s="44"/>
      <c r="D4" s="44"/>
    </row>
    <row r="5" spans="2:4" ht="16.5" customHeight="1">
      <c r="B5" s="44" t="s">
        <v>32</v>
      </c>
      <c r="C5" s="44"/>
      <c r="D5" s="44"/>
    </row>
    <row r="6" spans="2:4" ht="12.75">
      <c r="B6" s="44"/>
      <c r="C6" s="44"/>
      <c r="D6" s="44"/>
    </row>
    <row r="7" spans="2:4" ht="12.75">
      <c r="B7" s="3" t="s">
        <v>33</v>
      </c>
      <c r="C7" s="44"/>
      <c r="D7" s="44"/>
    </row>
    <row r="8" spans="2:4" ht="12.75">
      <c r="B8" s="62" t="s">
        <v>88</v>
      </c>
      <c r="C8" s="44"/>
      <c r="D8" s="44"/>
    </row>
    <row r="9" spans="2:4" ht="12.75">
      <c r="B9" s="62" t="s">
        <v>55</v>
      </c>
      <c r="C9" s="44"/>
      <c r="D9" s="44"/>
    </row>
    <row r="10" spans="2:4" ht="12.75">
      <c r="B10" s="44"/>
      <c r="C10" s="44"/>
      <c r="D10" s="44"/>
    </row>
    <row r="11" spans="2:4" ht="12.75">
      <c r="B11" s="45" t="s">
        <v>31</v>
      </c>
      <c r="C11" s="44"/>
      <c r="D11" s="44"/>
    </row>
    <row r="12" spans="2:4" ht="12.75">
      <c r="B12" s="1" t="s">
        <v>20</v>
      </c>
      <c r="C12" s="44"/>
      <c r="D12" s="44"/>
    </row>
    <row r="13" spans="9:14" ht="13.5" thickBot="1">
      <c r="I13" s="69"/>
      <c r="J13" s="69"/>
      <c r="K13" s="69"/>
      <c r="L13" s="69"/>
      <c r="M13" s="69"/>
      <c r="N13" s="69"/>
    </row>
    <row r="14" spans="2:14" s="28" customFormat="1" ht="15" customHeight="1" thickBot="1">
      <c r="B14" s="72" t="s">
        <v>0</v>
      </c>
      <c r="C14" s="98" t="s">
        <v>19</v>
      </c>
      <c r="D14" s="98"/>
      <c r="E14" s="98"/>
      <c r="F14" s="98"/>
      <c r="G14" s="98"/>
      <c r="H14" s="99"/>
      <c r="I14" s="27"/>
      <c r="J14" s="27"/>
      <c r="K14" s="27"/>
      <c r="L14" s="25"/>
      <c r="M14" s="26"/>
      <c r="N14" s="26"/>
    </row>
    <row r="15" spans="2:14" s="28" customFormat="1" ht="15" customHeight="1">
      <c r="B15" s="71">
        <v>1</v>
      </c>
      <c r="C15" s="100" t="s">
        <v>47</v>
      </c>
      <c r="D15" s="100"/>
      <c r="E15" s="100"/>
      <c r="F15" s="100"/>
      <c r="G15" s="100"/>
      <c r="H15" s="101"/>
      <c r="I15" s="82"/>
      <c r="J15" s="82"/>
      <c r="K15" s="82"/>
      <c r="L15" s="82"/>
      <c r="M15" s="82"/>
      <c r="N15" s="82"/>
    </row>
    <row r="16" spans="2:14" s="28" customFormat="1" ht="15" customHeight="1">
      <c r="B16" s="29">
        <v>2</v>
      </c>
      <c r="C16" s="96" t="s">
        <v>43</v>
      </c>
      <c r="D16" s="92"/>
      <c r="E16" s="92"/>
      <c r="F16" s="92"/>
      <c r="G16" s="92"/>
      <c r="H16" s="93"/>
      <c r="I16" s="82"/>
      <c r="J16" s="82"/>
      <c r="K16" s="82"/>
      <c r="L16" s="82"/>
      <c r="M16" s="82"/>
      <c r="N16" s="82"/>
    </row>
    <row r="17" spans="2:14" s="28" customFormat="1" ht="15" customHeight="1">
      <c r="B17" s="29">
        <v>3</v>
      </c>
      <c r="C17" s="96" t="s">
        <v>43</v>
      </c>
      <c r="D17" s="92"/>
      <c r="E17" s="92"/>
      <c r="F17" s="92"/>
      <c r="G17" s="92"/>
      <c r="H17" s="93"/>
      <c r="I17" s="82"/>
      <c r="J17" s="82"/>
      <c r="K17" s="82"/>
      <c r="L17" s="82"/>
      <c r="M17" s="82"/>
      <c r="N17" s="82"/>
    </row>
    <row r="18" spans="2:14" s="28" customFormat="1" ht="15" customHeight="1">
      <c r="B18" s="29">
        <v>4</v>
      </c>
      <c r="C18" s="92" t="s">
        <v>44</v>
      </c>
      <c r="D18" s="92"/>
      <c r="E18" s="92"/>
      <c r="F18" s="92"/>
      <c r="G18" s="92"/>
      <c r="H18" s="93"/>
      <c r="I18" s="82"/>
      <c r="J18" s="82"/>
      <c r="K18" s="82"/>
      <c r="L18" s="82"/>
      <c r="M18" s="82"/>
      <c r="N18" s="82"/>
    </row>
    <row r="19" spans="2:14" s="28" customFormat="1" ht="15" customHeight="1">
      <c r="B19" s="29">
        <v>5</v>
      </c>
      <c r="C19" s="92" t="s">
        <v>46</v>
      </c>
      <c r="D19" s="92"/>
      <c r="E19" s="92"/>
      <c r="F19" s="92"/>
      <c r="G19" s="92"/>
      <c r="H19" s="93"/>
      <c r="I19" s="82"/>
      <c r="J19" s="82"/>
      <c r="K19" s="82"/>
      <c r="L19" s="82"/>
      <c r="M19" s="82"/>
      <c r="N19" s="82"/>
    </row>
    <row r="20" spans="2:14" s="28" customFormat="1" ht="15" customHeight="1">
      <c r="B20" s="29">
        <v>6</v>
      </c>
      <c r="C20" s="96" t="s">
        <v>86</v>
      </c>
      <c r="D20" s="92"/>
      <c r="E20" s="92"/>
      <c r="F20" s="92"/>
      <c r="G20" s="92"/>
      <c r="H20" s="93"/>
      <c r="I20" s="82"/>
      <c r="J20" s="82"/>
      <c r="K20" s="82"/>
      <c r="L20" s="82"/>
      <c r="M20" s="82"/>
      <c r="N20" s="82"/>
    </row>
    <row r="21" spans="2:14" s="28" customFormat="1" ht="15" customHeight="1">
      <c r="B21" s="29">
        <v>7</v>
      </c>
      <c r="C21" s="96" t="s">
        <v>87</v>
      </c>
      <c r="D21" s="92"/>
      <c r="E21" s="92"/>
      <c r="F21" s="92"/>
      <c r="G21" s="92"/>
      <c r="H21" s="93"/>
      <c r="I21" s="82"/>
      <c r="J21" s="82"/>
      <c r="K21" s="82"/>
      <c r="L21" s="82"/>
      <c r="M21" s="82"/>
      <c r="N21" s="82"/>
    </row>
    <row r="22" spans="2:14" s="28" customFormat="1" ht="15" customHeight="1">
      <c r="B22" s="29">
        <v>8</v>
      </c>
      <c r="C22" s="92" t="s">
        <v>28</v>
      </c>
      <c r="D22" s="92"/>
      <c r="E22" s="92"/>
      <c r="F22" s="92"/>
      <c r="G22" s="92"/>
      <c r="H22" s="93"/>
      <c r="I22" s="82"/>
      <c r="J22" s="82"/>
      <c r="K22" s="82"/>
      <c r="L22" s="82"/>
      <c r="M22" s="82"/>
      <c r="N22" s="82"/>
    </row>
    <row r="23" spans="2:14" s="28" customFormat="1" ht="15" customHeight="1">
      <c r="B23" s="29">
        <v>9</v>
      </c>
      <c r="C23" s="96" t="s">
        <v>43</v>
      </c>
      <c r="D23" s="96"/>
      <c r="E23" s="96"/>
      <c r="F23" s="96"/>
      <c r="G23" s="96"/>
      <c r="H23" s="97"/>
      <c r="I23" s="70"/>
      <c r="J23" s="70"/>
      <c r="K23" s="70"/>
      <c r="L23" s="70"/>
      <c r="M23" s="70"/>
      <c r="N23" s="70"/>
    </row>
    <row r="24" spans="2:14" s="28" customFormat="1" ht="15" customHeight="1">
      <c r="B24" s="29">
        <v>10</v>
      </c>
      <c r="C24" s="92" t="s">
        <v>29</v>
      </c>
      <c r="D24" s="92"/>
      <c r="E24" s="92"/>
      <c r="F24" s="92"/>
      <c r="G24" s="92"/>
      <c r="H24" s="93"/>
      <c r="I24" s="82"/>
      <c r="J24" s="82"/>
      <c r="K24" s="82"/>
      <c r="L24" s="82"/>
      <c r="M24" s="82"/>
      <c r="N24" s="82"/>
    </row>
    <row r="25" spans="2:14" s="28" customFormat="1" ht="15" customHeight="1" thickBot="1">
      <c r="B25" s="30">
        <v>11</v>
      </c>
      <c r="C25" s="94" t="s">
        <v>45</v>
      </c>
      <c r="D25" s="94"/>
      <c r="E25" s="94"/>
      <c r="F25" s="94"/>
      <c r="G25" s="94"/>
      <c r="H25" s="95"/>
      <c r="I25" s="82"/>
      <c r="J25" s="82"/>
      <c r="K25" s="82"/>
      <c r="L25" s="82"/>
      <c r="M25" s="82"/>
      <c r="N25" s="82"/>
    </row>
    <row r="27" spans="2:11" ht="12.75">
      <c r="B27" s="45" t="s">
        <v>3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2:12" ht="15" customHeight="1">
      <c r="B28" s="111" t="s">
        <v>42</v>
      </c>
      <c r="C28" s="111"/>
      <c r="D28" s="111"/>
      <c r="E28" s="111"/>
      <c r="F28" s="111"/>
      <c r="G28" s="111"/>
      <c r="H28" s="111"/>
      <c r="I28" s="111"/>
      <c r="J28" s="111"/>
      <c r="K28" s="111"/>
      <c r="L28" s="2"/>
    </row>
    <row r="29" spans="2:11" ht="12.7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2.75">
      <c r="B30" s="45" t="s">
        <v>4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2.75">
      <c r="B31" s="44" t="s">
        <v>26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2.75">
      <c r="B32" s="31" t="s">
        <v>64</v>
      </c>
      <c r="C32" s="31"/>
      <c r="D32" s="44"/>
      <c r="E32" s="44"/>
      <c r="F32" s="44"/>
      <c r="G32" s="44"/>
      <c r="H32" s="44"/>
      <c r="I32" s="44"/>
      <c r="J32" s="44"/>
      <c r="K32" s="44"/>
    </row>
    <row r="33" spans="2:11" ht="12.75">
      <c r="B33" s="31" t="s">
        <v>65</v>
      </c>
      <c r="C33" s="31"/>
      <c r="D33" s="44"/>
      <c r="E33" s="44"/>
      <c r="F33" s="44"/>
      <c r="G33" s="44"/>
      <c r="H33" s="44"/>
      <c r="I33" s="44"/>
      <c r="J33" s="44"/>
      <c r="K33" s="44"/>
    </row>
    <row r="34" spans="2:11" ht="12.75">
      <c r="B34" s="31" t="s">
        <v>70</v>
      </c>
      <c r="C34" s="31"/>
      <c r="D34" s="44"/>
      <c r="E34" s="44"/>
      <c r="F34" s="44"/>
      <c r="G34" s="44"/>
      <c r="H34" s="44"/>
      <c r="I34" s="44"/>
      <c r="J34" s="44"/>
      <c r="K34" s="44"/>
    </row>
    <row r="35" spans="2:11" ht="12.75">
      <c r="B35" s="31" t="s">
        <v>66</v>
      </c>
      <c r="C35" s="31"/>
      <c r="D35" s="44"/>
      <c r="E35" s="44"/>
      <c r="F35" s="44"/>
      <c r="G35" s="44"/>
      <c r="H35" s="44"/>
      <c r="I35" s="44"/>
      <c r="J35" s="44"/>
      <c r="K35" s="44"/>
    </row>
    <row r="36" spans="2:11" ht="12.75">
      <c r="B36" s="44"/>
      <c r="C36" s="31"/>
      <c r="D36" s="44"/>
      <c r="E36" s="44"/>
      <c r="F36" s="44"/>
      <c r="G36" s="44"/>
      <c r="H36" s="44"/>
      <c r="I36" s="44"/>
      <c r="J36" s="44"/>
      <c r="K36" s="44"/>
    </row>
    <row r="37" spans="2:12" ht="18.75" customHeight="1">
      <c r="B37" s="112" t="s">
        <v>50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2"/>
    </row>
    <row r="38" spans="2:11" ht="12.7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2.75">
      <c r="B39" s="3" t="s">
        <v>67</v>
      </c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3.5" thickBot="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2.75">
      <c r="B41" s="5"/>
      <c r="C41" s="6" t="s">
        <v>24</v>
      </c>
      <c r="D41" s="6" t="s">
        <v>56</v>
      </c>
      <c r="E41" s="6" t="s">
        <v>57</v>
      </c>
      <c r="F41" s="6" t="s">
        <v>58</v>
      </c>
      <c r="G41" s="83" t="s">
        <v>16</v>
      </c>
      <c r="H41" s="84"/>
      <c r="I41" s="84"/>
      <c r="J41" s="84"/>
      <c r="K41" s="85"/>
    </row>
    <row r="42" spans="2:11" ht="27.75" customHeight="1">
      <c r="B42" s="32" t="s">
        <v>25</v>
      </c>
      <c r="C42" s="8"/>
      <c r="D42" s="9">
        <f>143000-8000</f>
        <v>135000</v>
      </c>
      <c r="E42" s="9">
        <v>168000</v>
      </c>
      <c r="F42" s="9">
        <v>124000</v>
      </c>
      <c r="G42" s="119" t="s">
        <v>82</v>
      </c>
      <c r="H42" s="120"/>
      <c r="I42" s="120"/>
      <c r="J42" s="120"/>
      <c r="K42" s="121"/>
    </row>
    <row r="43" spans="2:11" ht="27.75" customHeight="1">
      <c r="B43" s="32" t="s">
        <v>62</v>
      </c>
      <c r="C43" s="8">
        <v>84.6</v>
      </c>
      <c r="D43" s="68">
        <v>77.9</v>
      </c>
      <c r="E43" s="68">
        <v>93.1</v>
      </c>
      <c r="F43" s="68">
        <v>72.5</v>
      </c>
      <c r="G43" s="58"/>
      <c r="H43" s="59"/>
      <c r="I43" s="59"/>
      <c r="J43" s="59"/>
      <c r="K43" s="60"/>
    </row>
    <row r="44" spans="2:11" ht="27.75" customHeight="1">
      <c r="B44" s="64" t="s">
        <v>63</v>
      </c>
      <c r="C44" s="65"/>
      <c r="D44" s="66">
        <f>D42/D43</f>
        <v>1732.9910141206674</v>
      </c>
      <c r="E44" s="66">
        <f>E42/E43</f>
        <v>1804.5112781954888</v>
      </c>
      <c r="F44" s="66">
        <f>F42/F43</f>
        <v>1710.344827586207</v>
      </c>
      <c r="G44" s="58"/>
      <c r="H44" s="59"/>
      <c r="I44" s="59"/>
      <c r="J44" s="59"/>
      <c r="K44" s="60"/>
    </row>
    <row r="45" spans="2:11" ht="12.75">
      <c r="B45" s="7" t="s">
        <v>1</v>
      </c>
      <c r="C45" s="63">
        <v>43374</v>
      </c>
      <c r="D45" s="67" t="s">
        <v>72</v>
      </c>
      <c r="E45" s="67" t="s">
        <v>48</v>
      </c>
      <c r="F45" s="67" t="s">
        <v>74</v>
      </c>
      <c r="G45" s="89"/>
      <c r="H45" s="90"/>
      <c r="I45" s="90"/>
      <c r="J45" s="90"/>
      <c r="K45" s="91"/>
    </row>
    <row r="46" spans="2:11" ht="98.25" customHeight="1">
      <c r="B46" s="10" t="s">
        <v>2</v>
      </c>
      <c r="C46" s="8"/>
      <c r="D46" s="47" t="s">
        <v>73</v>
      </c>
      <c r="E46" s="47" t="s">
        <v>49</v>
      </c>
      <c r="F46" s="47" t="s">
        <v>49</v>
      </c>
      <c r="G46" s="86" t="s">
        <v>90</v>
      </c>
      <c r="H46" s="87"/>
      <c r="I46" s="87"/>
      <c r="J46" s="87"/>
      <c r="K46" s="88"/>
    </row>
    <row r="47" spans="2:11" ht="12.75">
      <c r="B47" s="7" t="s">
        <v>5</v>
      </c>
      <c r="C47" s="8"/>
      <c r="D47" s="17">
        <v>0</v>
      </c>
      <c r="E47" s="17">
        <v>-0.1</v>
      </c>
      <c r="F47" s="17">
        <v>-0.05</v>
      </c>
      <c r="G47" s="113"/>
      <c r="H47" s="114"/>
      <c r="I47" s="114"/>
      <c r="J47" s="114"/>
      <c r="K47" s="115"/>
    </row>
    <row r="48" spans="2:11" ht="13.5">
      <c r="B48" s="32" t="s">
        <v>89</v>
      </c>
      <c r="C48" s="8"/>
      <c r="D48" s="9">
        <f>D47*D44</f>
        <v>0</v>
      </c>
      <c r="E48" s="9">
        <f>E47*E44</f>
        <v>-180.4511278195489</v>
      </c>
      <c r="F48" s="9">
        <f>F47*F44</f>
        <v>-85.51724137931035</v>
      </c>
      <c r="G48" s="116"/>
      <c r="H48" s="117"/>
      <c r="I48" s="117"/>
      <c r="J48" s="117"/>
      <c r="K48" s="118"/>
    </row>
    <row r="49" spans="2:11" s="33" customFormat="1" ht="13.5">
      <c r="B49" s="40" t="s">
        <v>34</v>
      </c>
      <c r="C49" s="48"/>
      <c r="D49" s="41">
        <f>D44*(1+D47)</f>
        <v>1732.9910141206674</v>
      </c>
      <c r="E49" s="41">
        <f>E44*(1+E47)</f>
        <v>1624.0601503759399</v>
      </c>
      <c r="F49" s="41">
        <f>F44*(1+F47)</f>
        <v>1624.8275862068965</v>
      </c>
      <c r="G49" s="35"/>
      <c r="H49" s="36"/>
      <c r="I49" s="36"/>
      <c r="J49" s="36"/>
      <c r="K49" s="37"/>
    </row>
    <row r="50" spans="2:11" s="33" customFormat="1" ht="12.75" customHeight="1">
      <c r="B50" s="32" t="s">
        <v>18</v>
      </c>
      <c r="C50" s="49" t="s">
        <v>14</v>
      </c>
      <c r="D50" s="49" t="s">
        <v>52</v>
      </c>
      <c r="E50" s="49" t="s">
        <v>15</v>
      </c>
      <c r="F50" s="49" t="s">
        <v>52</v>
      </c>
      <c r="G50" s="73" t="s">
        <v>68</v>
      </c>
      <c r="H50" s="74"/>
      <c r="I50" s="74"/>
      <c r="J50" s="74"/>
      <c r="K50" s="75"/>
    </row>
    <row r="51" spans="2:11" s="33" customFormat="1" ht="12.75">
      <c r="B51" s="12" t="s">
        <v>6</v>
      </c>
      <c r="C51" s="50"/>
      <c r="D51" s="16" t="s">
        <v>17</v>
      </c>
      <c r="E51" s="14" t="s">
        <v>77</v>
      </c>
      <c r="F51" s="14" t="s">
        <v>17</v>
      </c>
      <c r="G51" s="76"/>
      <c r="H51" s="77"/>
      <c r="I51" s="77"/>
      <c r="J51" s="77"/>
      <c r="K51" s="78"/>
    </row>
    <row r="52" spans="2:11" s="33" customFormat="1" ht="12.75">
      <c r="B52" s="12" t="s">
        <v>8</v>
      </c>
      <c r="C52" s="50"/>
      <c r="D52" s="15">
        <v>-0.1</v>
      </c>
      <c r="E52" s="15">
        <v>0.05</v>
      </c>
      <c r="F52" s="15">
        <v>-0.1</v>
      </c>
      <c r="G52" s="79"/>
      <c r="H52" s="80"/>
      <c r="I52" s="80"/>
      <c r="J52" s="80"/>
      <c r="K52" s="81"/>
    </row>
    <row r="53" spans="2:11" ht="12.75">
      <c r="B53" s="32" t="s">
        <v>59</v>
      </c>
      <c r="C53" s="49" t="s">
        <v>60</v>
      </c>
      <c r="D53" s="49" t="s">
        <v>75</v>
      </c>
      <c r="E53" s="49" t="s">
        <v>84</v>
      </c>
      <c r="F53" s="49" t="s">
        <v>80</v>
      </c>
      <c r="G53" s="73" t="s">
        <v>76</v>
      </c>
      <c r="H53" s="74"/>
      <c r="I53" s="74"/>
      <c r="J53" s="74"/>
      <c r="K53" s="75"/>
    </row>
    <row r="54" spans="2:11" ht="12.75">
      <c r="B54" s="12" t="s">
        <v>6</v>
      </c>
      <c r="C54" s="50"/>
      <c r="D54" s="14" t="s">
        <v>77</v>
      </c>
      <c r="E54" s="14" t="s">
        <v>7</v>
      </c>
      <c r="F54" s="14" t="s">
        <v>77</v>
      </c>
      <c r="G54" s="76"/>
      <c r="H54" s="77"/>
      <c r="I54" s="77"/>
      <c r="J54" s="77"/>
      <c r="K54" s="78"/>
    </row>
    <row r="55" spans="2:11" ht="12.75">
      <c r="B55" s="12" t="s">
        <v>8</v>
      </c>
      <c r="C55" s="50"/>
      <c r="D55" s="15">
        <v>0.1</v>
      </c>
      <c r="E55" s="15">
        <v>0</v>
      </c>
      <c r="F55" s="15">
        <v>0.15</v>
      </c>
      <c r="G55" s="79"/>
      <c r="H55" s="80"/>
      <c r="I55" s="80"/>
      <c r="J55" s="80"/>
      <c r="K55" s="81"/>
    </row>
    <row r="56" spans="2:11" ht="12.75">
      <c r="B56" s="32" t="s">
        <v>69</v>
      </c>
      <c r="C56" s="49" t="s">
        <v>61</v>
      </c>
      <c r="D56" s="49" t="s">
        <v>78</v>
      </c>
      <c r="E56" s="49" t="s">
        <v>61</v>
      </c>
      <c r="F56" s="49" t="s">
        <v>79</v>
      </c>
      <c r="G56" s="73" t="s">
        <v>71</v>
      </c>
      <c r="H56" s="74"/>
      <c r="I56" s="74"/>
      <c r="J56" s="74"/>
      <c r="K56" s="75"/>
    </row>
    <row r="57" spans="2:11" ht="12.75">
      <c r="B57" s="12" t="s">
        <v>6</v>
      </c>
      <c r="C57" s="50"/>
      <c r="D57" s="16" t="s">
        <v>77</v>
      </c>
      <c r="E57" s="14" t="s">
        <v>7</v>
      </c>
      <c r="F57" s="14" t="s">
        <v>77</v>
      </c>
      <c r="G57" s="76"/>
      <c r="H57" s="77"/>
      <c r="I57" s="77"/>
      <c r="J57" s="77"/>
      <c r="K57" s="78"/>
    </row>
    <row r="58" spans="2:11" ht="12.75">
      <c r="B58" s="12" t="s">
        <v>8</v>
      </c>
      <c r="C58" s="50"/>
      <c r="D58" s="15">
        <v>0.05</v>
      </c>
      <c r="E58" s="15">
        <v>0</v>
      </c>
      <c r="F58" s="15">
        <v>0.1</v>
      </c>
      <c r="G58" s="79"/>
      <c r="H58" s="80"/>
      <c r="I58" s="80"/>
      <c r="J58" s="80"/>
      <c r="K58" s="81"/>
    </row>
    <row r="59" spans="2:11" ht="12.75">
      <c r="B59" s="32" t="s">
        <v>51</v>
      </c>
      <c r="C59" s="51">
        <v>84.6</v>
      </c>
      <c r="D59" s="52">
        <f>D43</f>
        <v>77.9</v>
      </c>
      <c r="E59" s="52">
        <f>E43</f>
        <v>93.1</v>
      </c>
      <c r="F59" s="52">
        <f>F43</f>
        <v>72.5</v>
      </c>
      <c r="G59" s="73" t="s">
        <v>81</v>
      </c>
      <c r="H59" s="74"/>
      <c r="I59" s="74"/>
      <c r="J59" s="74"/>
      <c r="K59" s="75"/>
    </row>
    <row r="60" spans="2:11" ht="12.75">
      <c r="B60" s="12" t="s">
        <v>6</v>
      </c>
      <c r="C60" s="13"/>
      <c r="D60" s="16" t="s">
        <v>85</v>
      </c>
      <c r="E60" s="16" t="s">
        <v>77</v>
      </c>
      <c r="F60" s="16" t="s">
        <v>17</v>
      </c>
      <c r="G60" s="76"/>
      <c r="H60" s="77"/>
      <c r="I60" s="77"/>
      <c r="J60" s="77"/>
      <c r="K60" s="78"/>
    </row>
    <row r="61" spans="2:11" ht="12.75">
      <c r="B61" s="12" t="s">
        <v>8</v>
      </c>
      <c r="C61" s="13"/>
      <c r="D61" s="15">
        <v>0</v>
      </c>
      <c r="E61" s="15">
        <v>0.05</v>
      </c>
      <c r="F61" s="15">
        <v>-0.05</v>
      </c>
      <c r="G61" s="102"/>
      <c r="H61" s="103"/>
      <c r="I61" s="103"/>
      <c r="J61" s="103"/>
      <c r="K61" s="104"/>
    </row>
    <row r="62" spans="2:11" ht="12.75">
      <c r="B62" s="12" t="s">
        <v>9</v>
      </c>
      <c r="C62" s="13"/>
      <c r="D62" s="15">
        <f>D52+D55+D58+D61</f>
        <v>0.05</v>
      </c>
      <c r="E62" s="15">
        <f>E52+E55+E58+E61</f>
        <v>0.1</v>
      </c>
      <c r="F62" s="15">
        <f>F52+F55+F58+F61</f>
        <v>0.09999999999999999</v>
      </c>
      <c r="G62" s="105"/>
      <c r="H62" s="106"/>
      <c r="I62" s="106"/>
      <c r="J62" s="106"/>
      <c r="K62" s="107"/>
    </row>
    <row r="63" spans="2:11" ht="13.5">
      <c r="B63" s="12" t="s">
        <v>36</v>
      </c>
      <c r="C63" s="13"/>
      <c r="D63" s="20">
        <f>D49*D62</f>
        <v>86.64955070603338</v>
      </c>
      <c r="E63" s="20">
        <f>E49*E62</f>
        <v>162.406015037594</v>
      </c>
      <c r="F63" s="20">
        <f>F49*F62</f>
        <v>162.48275862068965</v>
      </c>
      <c r="G63" s="105"/>
      <c r="H63" s="106"/>
      <c r="I63" s="106"/>
      <c r="J63" s="106"/>
      <c r="K63" s="107"/>
    </row>
    <row r="64" spans="2:11" ht="13.5">
      <c r="B64" s="40" t="s">
        <v>35</v>
      </c>
      <c r="C64" s="42"/>
      <c r="D64" s="41">
        <f>D49*(1+D62)</f>
        <v>1819.640564826701</v>
      </c>
      <c r="E64" s="41">
        <f>E49*(1+E62)</f>
        <v>1786.466165413534</v>
      </c>
      <c r="F64" s="41">
        <f>F49*(1+F62)</f>
        <v>1787.3103448275863</v>
      </c>
      <c r="G64" s="108"/>
      <c r="H64" s="109"/>
      <c r="I64" s="109"/>
      <c r="J64" s="109"/>
      <c r="K64" s="110"/>
    </row>
    <row r="65" spans="2:11" ht="12.75">
      <c r="B65" s="7" t="s">
        <v>10</v>
      </c>
      <c r="C65" s="8"/>
      <c r="D65" s="17">
        <f>ABS(D52)+ABS(D47)+ABS(D55)+ABS(D58)+ABS(D61)</f>
        <v>0.25</v>
      </c>
      <c r="E65" s="17">
        <f>ABS(E52)+ABS(E47)+ABS(E55)+ABS(E58)+ABS(E61)</f>
        <v>0.2</v>
      </c>
      <c r="F65" s="17">
        <f>ABS(F52)+ABS(F47)+ABS(F55)+ABS(F58)+ABS(F61)</f>
        <v>0.45</v>
      </c>
      <c r="G65" s="21" t="s">
        <v>11</v>
      </c>
      <c r="H65" s="21"/>
      <c r="I65" s="21"/>
      <c r="J65" s="21"/>
      <c r="K65" s="22"/>
    </row>
    <row r="66" spans="2:11" ht="12.75">
      <c r="B66" s="7" t="s">
        <v>12</v>
      </c>
      <c r="C66" s="34">
        <f>D66+E66+F66</f>
        <v>1</v>
      </c>
      <c r="D66" s="34">
        <v>0.3</v>
      </c>
      <c r="E66" s="34">
        <v>0.5</v>
      </c>
      <c r="F66" s="34">
        <v>0.2</v>
      </c>
      <c r="G66" s="39" t="s">
        <v>83</v>
      </c>
      <c r="H66" s="21"/>
      <c r="I66" s="21"/>
      <c r="J66" s="21"/>
      <c r="K66" s="22"/>
    </row>
    <row r="67" spans="2:11" ht="14.25">
      <c r="B67" s="32" t="s">
        <v>39</v>
      </c>
      <c r="C67" s="8"/>
      <c r="D67" s="11">
        <f>D64*D66</f>
        <v>545.8921694480102</v>
      </c>
      <c r="E67" s="11">
        <f>E64*E66</f>
        <v>893.233082706767</v>
      </c>
      <c r="F67" s="11">
        <f>F64*F66</f>
        <v>357.4620689655173</v>
      </c>
      <c r="G67" s="21" t="s">
        <v>27</v>
      </c>
      <c r="H67" s="21"/>
      <c r="I67" s="21"/>
      <c r="J67" s="21"/>
      <c r="K67" s="22"/>
    </row>
    <row r="68" spans="2:11" ht="29.25" thickBot="1">
      <c r="B68" s="61" t="s">
        <v>37</v>
      </c>
      <c r="C68" s="18">
        <f>546+893+357</f>
        <v>1796</v>
      </c>
      <c r="D68" s="19"/>
      <c r="E68" s="19"/>
      <c r="F68" s="19"/>
      <c r="G68" s="43" t="s">
        <v>38</v>
      </c>
      <c r="H68" s="23"/>
      <c r="I68" s="23"/>
      <c r="J68" s="23"/>
      <c r="K68" s="24"/>
    </row>
    <row r="70" spans="2:3" ht="12.75">
      <c r="B70" s="31" t="s">
        <v>40</v>
      </c>
      <c r="C70" s="31"/>
    </row>
    <row r="71" spans="2:5" ht="12.75">
      <c r="B71" s="53">
        <f>C68*C59</f>
        <v>151941.59999999998</v>
      </c>
      <c r="C71" s="54"/>
      <c r="D71" s="38"/>
      <c r="E71" s="38"/>
    </row>
    <row r="72" spans="2:3" ht="12.75">
      <c r="B72" s="31"/>
      <c r="C72" s="31"/>
    </row>
    <row r="73" spans="2:5" ht="12.75">
      <c r="B73" s="56" t="s">
        <v>91</v>
      </c>
      <c r="C73" s="31"/>
      <c r="E73" s="4"/>
    </row>
    <row r="74" spans="2:4" ht="13.5">
      <c r="B74" s="55"/>
      <c r="C74" s="31"/>
      <c r="D74" s="57">
        <f>152000/C59</f>
        <v>1796.6903073286053</v>
      </c>
    </row>
    <row r="75" spans="2:3" ht="12.75">
      <c r="B75" s="3" t="s">
        <v>22</v>
      </c>
      <c r="C75" s="31"/>
    </row>
    <row r="76" spans="2:3" ht="12.75">
      <c r="B76" s="31" t="s">
        <v>23</v>
      </c>
      <c r="C76" s="31"/>
    </row>
    <row r="77" spans="2:3" ht="12.75">
      <c r="B77" s="31" t="s">
        <v>30</v>
      </c>
      <c r="C77" s="31"/>
    </row>
    <row r="78" spans="2:3" ht="12.75">
      <c r="B78" s="31" t="s">
        <v>53</v>
      </c>
      <c r="C78" s="31"/>
    </row>
    <row r="79" spans="2:3" ht="12.75">
      <c r="B79" s="31" t="s">
        <v>41</v>
      </c>
      <c r="C79" s="31"/>
    </row>
    <row r="80" spans="2:3" ht="12.75">
      <c r="B80" s="31" t="s">
        <v>54</v>
      </c>
      <c r="C80" s="31"/>
    </row>
    <row r="81" spans="2:3" ht="12.75">
      <c r="B81" s="31"/>
      <c r="C81" s="31"/>
    </row>
    <row r="82" spans="2:3" ht="12.75">
      <c r="B82" s="31"/>
      <c r="C82" s="31"/>
    </row>
  </sheetData>
  <sheetProtection/>
  <mergeCells count="37">
    <mergeCell ref="G61:K64"/>
    <mergeCell ref="B28:K28"/>
    <mergeCell ref="B37:K37"/>
    <mergeCell ref="G59:K60"/>
    <mergeCell ref="G53:K54"/>
    <mergeCell ref="G56:K57"/>
    <mergeCell ref="G58:K58"/>
    <mergeCell ref="G47:K48"/>
    <mergeCell ref="G42:K42"/>
    <mergeCell ref="G55:K55"/>
    <mergeCell ref="C14:H14"/>
    <mergeCell ref="C15:H15"/>
    <mergeCell ref="C16:H16"/>
    <mergeCell ref="C17:H17"/>
    <mergeCell ref="C18:H18"/>
    <mergeCell ref="C21:H21"/>
    <mergeCell ref="C19:H19"/>
    <mergeCell ref="C20:H20"/>
    <mergeCell ref="G41:K41"/>
    <mergeCell ref="G46:K46"/>
    <mergeCell ref="G45:K45"/>
    <mergeCell ref="C22:H22"/>
    <mergeCell ref="C24:H24"/>
    <mergeCell ref="C25:H25"/>
    <mergeCell ref="I24:N24"/>
    <mergeCell ref="I25:N25"/>
    <mergeCell ref="C23:H23"/>
    <mergeCell ref="G50:K51"/>
    <mergeCell ref="G52:K52"/>
    <mergeCell ref="I15:N15"/>
    <mergeCell ref="I16:N16"/>
    <mergeCell ref="I17:N17"/>
    <mergeCell ref="I18:N18"/>
    <mergeCell ref="I19:N19"/>
    <mergeCell ref="I20:N20"/>
    <mergeCell ref="I21:N21"/>
    <mergeCell ref="I22:N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Jana</cp:lastModifiedBy>
  <dcterms:created xsi:type="dcterms:W3CDTF">2010-05-21T05:12:58Z</dcterms:created>
  <dcterms:modified xsi:type="dcterms:W3CDTF">2018-10-16T11:48:58Z</dcterms:modified>
  <cp:category/>
  <cp:version/>
  <cp:contentType/>
  <cp:contentStatus/>
</cp:coreProperties>
</file>