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396" windowWidth="23976" windowHeight="9624" activeTab="0"/>
  </bookViews>
  <sheets>
    <sheet name="Lahendus" sheetId="1" r:id="rId1"/>
  </sheets>
  <definedNames/>
  <calcPr fullCalcOnLoad="1"/>
</workbook>
</file>

<file path=xl/sharedStrings.xml><?xml version="1.0" encoding="utf-8"?>
<sst xmlns="http://schemas.openxmlformats.org/spreadsheetml/2006/main" count="125" uniqueCount="97">
  <si>
    <t>Nr</t>
  </si>
  <si>
    <t>Tehingu aeg</t>
  </si>
  <si>
    <t>Kommentaar</t>
  </si>
  <si>
    <t>Võrdlusühiku valik</t>
  </si>
  <si>
    <t>Võrdluselementide valik</t>
  </si>
  <si>
    <t>Ajaline kohandus, %</t>
  </si>
  <si>
    <t>Võrdlus</t>
  </si>
  <si>
    <t>halvem</t>
  </si>
  <si>
    <t>sama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</si>
  <si>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</si>
  <si>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</si>
  <si>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</si>
  <si>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</si>
  <si>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</si>
  <si>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Kaalutud keskmise kohandatud tehingu hinna leidmiseks liidame kokku kaalutud tehingu hinnad</t>
  </si>
  <si>
    <t>Parim kasutus</t>
  </si>
  <si>
    <t>Kommentaarid ja selgitused</t>
  </si>
  <si>
    <t>Kommentaarid</t>
  </si>
  <si>
    <t>Võrdlustehinguks mittesobivuse põhjendus</t>
  </si>
  <si>
    <t>Alljärgnevas tabelis on toodud võrdlustehingute valiku põhjendused:</t>
  </si>
  <si>
    <t>samaväärne</t>
  </si>
  <si>
    <t>Hinnatud turuväärtus ei sisalda käibemaksu ning sellele ei lisandu käibemaksu.</t>
  </si>
  <si>
    <t>NB! Tegemist on vaid näitega ühest võimalikust lahenduskäigust!</t>
  </si>
  <si>
    <t>Hindamistulemus</t>
  </si>
  <si>
    <t>Näitaja</t>
  </si>
  <si>
    <t>Hinnatav vara</t>
  </si>
  <si>
    <t>Võrdluselementideks on lisaks tehingu ajale tulenevalt hinnatava vara iseloomust esitatud algandmete põhjal valitud:</t>
  </si>
  <si>
    <r>
      <t xml:space="preserve">Tehingu hind, </t>
    </r>
    <r>
      <rPr>
        <sz val="10"/>
        <rFont val="Calibri"/>
        <family val="2"/>
      </rPr>
      <t>€</t>
    </r>
  </si>
  <si>
    <r>
      <t xml:space="preserve">Ajaline kohandus, </t>
    </r>
    <r>
      <rPr>
        <sz val="10"/>
        <rFont val="Calibri"/>
        <family val="2"/>
      </rPr>
      <t>€</t>
    </r>
  </si>
  <si>
    <t>Ajaldatud tehingu hind, €</t>
  </si>
  <si>
    <t>Lõpptulemuse leidmisel kasutatakse kaalutud keskmist, kuna võrreldes aritmeetilise keskmisega annab see täpsema tulemuse (võimalik on parandada kohandamisel tekkivat ebatäpsust).</t>
  </si>
  <si>
    <t>Kinnistu pindala, m²</t>
  </si>
  <si>
    <t>Hinnatavat vara koormavat hüpoteeki hindamisel ei arvestata.</t>
  </si>
  <si>
    <t>Arvestades teadaolevat informatsiooni (olemasolev kasutus, asukoht elamupiirkonnas, nii detail- kui ka üldplaneering näevad maakasutuse sihtotstarbena ette elamumaa, kinnistu olemasolev maakasutuse sihtotstarve on 100% elamumaa), on  hinnatava vara parimaks kasutuseks olemasolev kasutus ühepereelamuna.</t>
  </si>
  <si>
    <t>1) Hoone pindala</t>
  </si>
  <si>
    <t>5) Liitumised tehnovõrkudega</t>
  </si>
  <si>
    <t>Hoone pindala, m²</t>
  </si>
  <si>
    <t>Hoone konstruktsioonid</t>
  </si>
  <si>
    <t>kivi</t>
  </si>
  <si>
    <t>puit</t>
  </si>
  <si>
    <t>väiksem, halvem</t>
  </si>
  <si>
    <t>Sarnaste varade likviisdus on hea ja keskmine müügiperiood 6 kuni 9 kuud.</t>
  </si>
  <si>
    <t>Hindamistulemuse võrdlus võrdlustehingute kohandatud tehingute hindadega (pinnaühiku arvestuses)</t>
  </si>
  <si>
    <t>Võrdlustehingute kohandatud mediaankeskmine tehingu hind</t>
  </si>
  <si>
    <t>Võrdlustehingute kohandatud tehinguhinna aritmeetiline keskmine tehingu hind</t>
  </si>
  <si>
    <t>Võrdlustehingute valik</t>
  </si>
  <si>
    <t>parem</t>
  </si>
  <si>
    <t>Võrdlustehing nr. 1</t>
  </si>
  <si>
    <t>Turuväärtuse hindamine, NB! Väärtuse kuupäevaks on 04.04.2018</t>
  </si>
  <si>
    <t>Võrdlustehing nr.  3</t>
  </si>
  <si>
    <t>okt. 17</t>
  </si>
  <si>
    <t>dets. 17</t>
  </si>
  <si>
    <t>mai 17</t>
  </si>
  <si>
    <t>Võrdlustehing nr. 11</t>
  </si>
  <si>
    <t>hinnad on vahepeal tõusnud</t>
  </si>
  <si>
    <t>2017.a. esimesel poolaastal tõusid üksikelamute hinnad kokku 5%. 2017.a. viimase kahe kvartali jooksul tõusid üksikelamute hinnad kokku ca 10%. 2018.a. I kvartalis on üksikelamute hinnad olnud üldjoontes stabiilsed. Kõik toimunud muutused on kuude lõikes olnud ühtlased.</t>
  </si>
  <si>
    <t>Hoone tüüp</t>
  </si>
  <si>
    <t>Kivihooned on keskmiselt ca 10% võrra kallimad kui puithooned.</t>
  </si>
  <si>
    <t>Krundi pindala ei mõjuta vara hinda vahemikus 1000 m² kuni 1500 m², suurema krundi puhul on kinnistute hinnad vaadeldavas piirkonnas keskmiselt 5% kallimad. Väiksemate kui 1000 m² suuruste kruntide puhul on aga kinnistu hinnad 5% madalamad võrreldes optimaalse suurusega kruntidega ning 10% madalamad võrreldes suuremate kruntidega kinnistutega.</t>
  </si>
  <si>
    <t>Tehnovõrkudega liitumine</t>
  </si>
  <si>
    <t>üksikelamu</t>
  </si>
  <si>
    <t>liitumistasud tasumata</t>
  </si>
  <si>
    <t>kinnistud hoone suurusega 90 – 120 m² on 10% madalama hinnaga, kui optimaalse hoone suurusega (120 – 150 m²) kinnistud. Kinnistud hoone suurusega 150 – 200 m² on omakorda 10% kõrgema hinnaga kui optimaalse suurusega elamud.</t>
  </si>
  <si>
    <t>hinnad on mõnevõrra tõusnud, kuid arvestades käesolevas hinnangus nõutud täpsust, võib turusituatsiooni pidada samaväärseks</t>
  </si>
  <si>
    <t>Summaarne kohandus, €</t>
  </si>
  <si>
    <t>Kohandatud tehingu hind, €</t>
  </si>
  <si>
    <t>Kaalutud tehingu hinnad, €</t>
  </si>
  <si>
    <t>Kaalutud keskmine kohandatud tehingu hind, €</t>
  </si>
  <si>
    <t>abiarvutus</t>
  </si>
  <si>
    <t>Paariselamuosad on keskmiselt 15% võrra odavama hinnaga kui üksikelamud</t>
  </si>
  <si>
    <t>Liitumistasuks on fikseeritud 8 000 eurot igale üksikelamuga kinnistule ja 6 000 eurot iga paariselamuosa kohta.</t>
  </si>
  <si>
    <t>liitumistasu</t>
  </si>
  <si>
    <t>x%</t>
  </si>
  <si>
    <t>ajaldatud tehinguhind</t>
  </si>
  <si>
    <t>paariselamuosa</t>
  </si>
  <si>
    <t>Elamuturgu võib lugeda hindamise hetkel suhteliselt efektiivseks turusektoriks, mistõttu on võib pidada käesoleva hindamise täpsusastet keskmiseks (+/- 10%).</t>
  </si>
  <si>
    <t>2) Hoone konstruktsioonid</t>
  </si>
  <si>
    <t>3) Kinnistu pindala</t>
  </si>
  <si>
    <t>4) Hoone tüüp</t>
  </si>
  <si>
    <t>tasutud</t>
  </si>
  <si>
    <t>võrdlustehingu nr 1 tehinguhinnas on arvestatud ka uue omaniku kanda jääva lammutuskuluga</t>
  </si>
  <si>
    <t>Puudub piisav informatsioon tehingu kohta (puudub info sisseseade maksumuse mõju kohta tehingu hinna kujunemisele)</t>
  </si>
  <si>
    <t>Tegemist ei ole vaba turu tingimustele vastava tehinguga - vara on koormatud pikaajalise turutasemest madalama üürilepinguga, ostjaks üürnik</t>
  </si>
  <si>
    <t>Sobib</t>
  </si>
  <si>
    <t>Ajaliselt liiga vana tehing</t>
  </si>
  <si>
    <t>Tegemist ei ole vaba turu tingimustes teostatud tehinguga, kuna ostjaks oli naaberkinnistu omanik ja tehinguhind keskmisest kõrgem (erihuvi)</t>
  </si>
  <si>
    <t>Tegemist ei ole vaba turu tingimustes teostatud tehinguga - sugulastevaheline tehing</t>
  </si>
  <si>
    <t>Tegemist ei ole vaba turu tingimustes müüdud kinnistuga (enampakkumine)</t>
  </si>
  <si>
    <t>Tegemist ei ole vaba turu tehinguga - tehing seotud osapoolte vahel</t>
  </si>
  <si>
    <t>Tegemist ei ole vaba turu tingimustes müüdud kinnistuga (võimalik sundmüük)</t>
  </si>
  <si>
    <t>Teisi parameetreid ei ole võrdluselementidena vaadeldud, kuna vastavalt lähteandmetele ei oma need turuväärtuse kujunemisel tähtsust või on sarnased.</t>
  </si>
  <si>
    <r>
      <t xml:space="preserve">Hinnatava vara turuväärtus on </t>
    </r>
    <r>
      <rPr>
        <sz val="10"/>
        <rFont val="Arial"/>
        <family val="2"/>
      </rPr>
      <t xml:space="preserve">mõnevõrra </t>
    </r>
    <r>
      <rPr>
        <sz val="10"/>
        <rFont val="Arial"/>
        <family val="2"/>
      </rPr>
      <t xml:space="preserve">kõrgem võrreldes võrdlusobjektide kohandatud aritmeetilise keskmise ja mediaankeskmise tehingu hinnaga. </t>
    </r>
  </si>
  <si>
    <t>Kaalude andmisel on väikseim kaal antud võrdlustehingule nr. 1, sest seda on kohandatud kõige enam ning suurim kaal teisele tehingule, kuna seda on kohandatud kõige vähem.</t>
  </si>
  <si>
    <t>Hinnatava vara turuväärtus on väärtuse kuupäeval 297 644 eurot ehk ümardatult 300 000 eurot (1 966 €/m² taandatuna hinnatava elamu suletud netopinnale).</t>
  </si>
  <si>
    <r>
      <t xml:space="preserve">Turuväärtus / tehingu hind, </t>
    </r>
    <r>
      <rPr>
        <sz val="10"/>
        <rFont val="Calibri"/>
        <family val="2"/>
      </rPr>
      <t>€</t>
    </r>
  </si>
  <si>
    <t>Detailplaneeringu kohaselt on kinnistul ärimaa sihtotstarve, võimalik erihuvi.</t>
  </si>
  <si>
    <t>Kuivõrd turul levinud võrdlusühikuks antud turusektoris on vara tervikhind, siis on võrdlusühikuks valitud tehingu hind tervikuna.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</si>
</sst>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"/>
    <numFmt numFmtId="185" formatCode="#,##0.000000000"/>
    <numFmt numFmtId="186" formatCode="0.000000"/>
    <numFmt numFmtId="187" formatCode="#,##0.0"/>
    <numFmt numFmtId="188" formatCode="&quot;Jah&quot;;&quot;Jah&quot;;&quot;Ei&quot;"/>
    <numFmt numFmtId="189" formatCode="&quot;Tõene&quot;;&quot;Tõene&quot;;&quot;Väär&quot;"/>
    <numFmt numFmtId="190" formatCode="&quot;Sees&quot;;&quot;Sees&quot;;&quot;Väljas&quot;"/>
    <numFmt numFmtId="191" formatCode="#,##0\ &quot;€&quot;"/>
    <numFmt numFmtId="192" formatCode="[$-425]d\.\ mmmm\ yyyy&quot;. a.&quot;"/>
    <numFmt numFmtId="193" formatCode="dd\.mm\.yy;@"/>
    <numFmt numFmtId="194" formatCode="0.0"/>
    <numFmt numFmtId="195" formatCode="[$-425]dddd\,\ d\.\ mmmm\ yyyy"/>
    <numFmt numFmtId="196" formatCode="#,##0.000"/>
    <numFmt numFmtId="197" formatCode="0.0%"/>
    <numFmt numFmtId="198" formatCode="0.00000"/>
    <numFmt numFmtId="199" formatCode="0.0000"/>
    <numFmt numFmtId="200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4"/>
      <color indexed="21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" borderId="1" applyNumberFormat="0" applyAlignment="0" applyProtection="0"/>
    <xf numFmtId="0" fontId="44" fillId="32" borderId="6" applyNumberForma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1" fillId="3" borderId="8" applyNumberFormat="0" applyFont="0" applyAlignment="0" applyProtection="0"/>
    <xf numFmtId="0" fontId="14" fillId="2" borderId="9" applyNumberFormat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9" borderId="13" applyNumberFormat="0" applyAlignment="0" applyProtection="0"/>
    <xf numFmtId="0" fontId="15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50" fillId="40" borderId="15" applyNumberFormat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6" xfId="0" applyFill="1" applyBorder="1" applyAlignment="1">
      <alignment/>
    </xf>
    <xf numFmtId="0" fontId="22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23" fillId="0" borderId="18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9" fontId="23" fillId="0" borderId="19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 vertical="center"/>
    </xf>
    <xf numFmtId="9" fontId="0" fillId="0" borderId="19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wrapText="1"/>
    </xf>
    <xf numFmtId="17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16" fontId="21" fillId="0" borderId="0" xfId="0" applyNumberFormat="1" applyFont="1" applyBorder="1" applyAlignment="1">
      <alignment horizontal="right" wrapText="1"/>
    </xf>
    <xf numFmtId="0" fontId="0" fillId="0" borderId="18" xfId="0" applyFont="1" applyFill="1" applyBorder="1" applyAlignment="1">
      <alignment/>
    </xf>
    <xf numFmtId="3" fontId="24" fillId="0" borderId="19" xfId="0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0" xfId="0" applyBorder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 horizontal="right"/>
    </xf>
    <xf numFmtId="9" fontId="23" fillId="0" borderId="19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9" fontId="24" fillId="0" borderId="19" xfId="0" applyNumberFormat="1" applyFont="1" applyFill="1" applyBorder="1" applyAlignment="1">
      <alignment horizontal="right"/>
    </xf>
    <xf numFmtId="9" fontId="23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left"/>
    </xf>
    <xf numFmtId="187" fontId="18" fillId="0" borderId="19" xfId="0" applyNumberFormat="1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3" fontId="24" fillId="0" borderId="19" xfId="0" applyNumberFormat="1" applyFont="1" applyFill="1" applyBorder="1" applyAlignment="1">
      <alignment horizontal="center" wrapText="1"/>
    </xf>
    <xf numFmtId="2" fontId="0" fillId="0" borderId="19" xfId="0" applyNumberForma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/>
    </xf>
    <xf numFmtId="191" fontId="0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19" xfId="0" applyFont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/>
    </xf>
    <xf numFmtId="0" fontId="22" fillId="2" borderId="19" xfId="0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3" fontId="18" fillId="0" borderId="1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3" fontId="23" fillId="0" borderId="19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9" fillId="0" borderId="0" xfId="0" applyFont="1" applyFill="1" applyAlignment="1">
      <alignment/>
    </xf>
    <xf numFmtId="0" fontId="52" fillId="0" borderId="0" xfId="0" applyFont="1" applyAlignment="1">
      <alignment horizontal="right"/>
    </xf>
    <xf numFmtId="197" fontId="52" fillId="0" borderId="0" xfId="0" applyNumberFormat="1" applyFont="1" applyAlignment="1">
      <alignment/>
    </xf>
    <xf numFmtId="0" fontId="52" fillId="0" borderId="0" xfId="0" applyFont="1" applyAlignment="1">
      <alignment/>
    </xf>
    <xf numFmtId="9" fontId="52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Font="1" applyBorder="1" applyAlignment="1">
      <alignment/>
    </xf>
    <xf numFmtId="0" fontId="25" fillId="0" borderId="29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/>
    </xf>
    <xf numFmtId="0" fontId="20" fillId="0" borderId="33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2" borderId="3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/>
    </xf>
    <xf numFmtId="0" fontId="20" fillId="0" borderId="41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left"/>
    </xf>
    <xf numFmtId="0" fontId="22" fillId="0" borderId="40" xfId="0" applyFont="1" applyFill="1" applyBorder="1" applyAlignment="1">
      <alignment horizontal="left"/>
    </xf>
    <xf numFmtId="0" fontId="22" fillId="0" borderId="41" xfId="0" applyFont="1" applyFill="1" applyBorder="1" applyAlignment="1">
      <alignment horizontal="left"/>
    </xf>
    <xf numFmtId="0" fontId="22" fillId="0" borderId="42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alb" xfId="67"/>
    <cellStyle name="Hea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li lahtrit" xfId="75"/>
    <cellStyle name="Linked Cell" xfId="76"/>
    <cellStyle name="Neutral" xfId="77"/>
    <cellStyle name="Note" xfId="78"/>
    <cellStyle name="Output" xfId="79"/>
    <cellStyle name="Pealkiri 1" xfId="80"/>
    <cellStyle name="Pealkiri 2" xfId="81"/>
    <cellStyle name="Pealkiri 3" xfId="82"/>
    <cellStyle name="Pealkiri 4" xfId="83"/>
    <cellStyle name="Percent" xfId="84"/>
    <cellStyle name="Rõhk1" xfId="85"/>
    <cellStyle name="Rõhk2" xfId="86"/>
    <cellStyle name="Rõhk3" xfId="87"/>
    <cellStyle name="Rõhk4" xfId="88"/>
    <cellStyle name="Rõhk5" xfId="89"/>
    <cellStyle name="Rõhk6" xfId="90"/>
    <cellStyle name="Selgitav tekst" xfId="91"/>
    <cellStyle name="Sisestus" xfId="92"/>
    <cellStyle name="Title" xfId="93"/>
    <cellStyle name="Total" xfId="94"/>
    <cellStyle name="Warning Text" xfId="95"/>
    <cellStyle name="Väljund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4"/>
  <sheetViews>
    <sheetView tabSelected="1" zoomScalePageLayoutView="0" workbookViewId="0" topLeftCell="A58">
      <selection activeCell="B28" sqref="B28"/>
    </sheetView>
  </sheetViews>
  <sheetFormatPr defaultColWidth="8.7109375" defaultRowHeight="12.75"/>
  <cols>
    <col min="1" max="1" width="2.421875" style="0" customWidth="1"/>
    <col min="2" max="2" width="48.421875" style="0" customWidth="1"/>
    <col min="3" max="3" width="27.28125" style="0" customWidth="1"/>
    <col min="4" max="4" width="19.421875" style="0" customWidth="1"/>
    <col min="5" max="5" width="19.140625" style="0" customWidth="1"/>
    <col min="6" max="6" width="20.00390625" style="0" customWidth="1"/>
    <col min="7" max="7" width="17.57421875" style="0" customWidth="1"/>
    <col min="8" max="8" width="13.7109375" style="0" customWidth="1"/>
    <col min="9" max="9" width="10.7109375" style="0" customWidth="1"/>
    <col min="10" max="10" width="14.00390625" style="0" customWidth="1"/>
    <col min="11" max="11" width="83.421875" style="0" customWidth="1"/>
    <col min="12" max="12" width="10.140625" style="0" customWidth="1"/>
    <col min="13" max="13" width="11.7109375" style="0" customWidth="1"/>
  </cols>
  <sheetData>
    <row r="2" ht="17.25">
      <c r="B2" s="57" t="s">
        <v>22</v>
      </c>
    </row>
    <row r="3" spans="2:11" ht="12.75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11" ht="13.5">
      <c r="B4" s="59" t="s">
        <v>15</v>
      </c>
      <c r="C4" s="58"/>
      <c r="D4" s="58"/>
      <c r="E4" s="58"/>
      <c r="F4" s="58"/>
      <c r="G4" s="58"/>
      <c r="H4" s="58"/>
      <c r="I4" s="58"/>
      <c r="J4" s="58"/>
      <c r="K4" s="58"/>
    </row>
    <row r="5" spans="2:11" ht="16.5" customHeight="1">
      <c r="B5" s="58" t="s">
        <v>33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12.75"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2:11" ht="13.5">
      <c r="B7" s="80" t="s">
        <v>45</v>
      </c>
      <c r="C7" s="58"/>
      <c r="D7" s="58"/>
      <c r="E7" s="58"/>
      <c r="F7" s="58"/>
      <c r="G7" s="58"/>
      <c r="H7" s="58"/>
      <c r="I7" s="58"/>
      <c r="J7" s="58"/>
      <c r="K7" s="58"/>
    </row>
    <row r="8" spans="2:11" ht="12.75">
      <c r="B8" s="1" t="s">
        <v>19</v>
      </c>
      <c r="C8" s="58"/>
      <c r="D8" s="58"/>
      <c r="E8" s="58"/>
      <c r="F8" s="58"/>
      <c r="G8" s="58"/>
      <c r="H8" s="58"/>
      <c r="I8" s="58"/>
      <c r="J8" s="58"/>
      <c r="K8" s="58"/>
    </row>
    <row r="9" spans="2:11" ht="13.5" thickBot="1"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2:13" s="37" customFormat="1" ht="15.75" customHeight="1" thickBot="1">
      <c r="B10" s="55" t="s">
        <v>0</v>
      </c>
      <c r="C10" s="92" t="s">
        <v>18</v>
      </c>
      <c r="D10" s="93"/>
      <c r="E10" s="93"/>
      <c r="F10" s="93"/>
      <c r="G10" s="94"/>
      <c r="H10" s="36"/>
      <c r="I10" s="36"/>
      <c r="J10" s="36"/>
      <c r="K10" s="36"/>
      <c r="L10" s="36"/>
      <c r="M10" s="36"/>
    </row>
    <row r="11" spans="2:13" s="37" customFormat="1" ht="13.5" customHeight="1">
      <c r="B11" s="56">
        <v>1</v>
      </c>
      <c r="C11" s="123" t="s">
        <v>83</v>
      </c>
      <c r="D11" s="124"/>
      <c r="E11" s="124"/>
      <c r="F11" s="124"/>
      <c r="G11" s="125"/>
      <c r="M11" s="38"/>
    </row>
    <row r="12" spans="2:13" s="37" customFormat="1" ht="13.5" customHeight="1">
      <c r="B12" s="34">
        <v>2</v>
      </c>
      <c r="C12" s="95" t="s">
        <v>82</v>
      </c>
      <c r="D12" s="96"/>
      <c r="E12" s="96"/>
      <c r="F12" s="96"/>
      <c r="G12" s="97"/>
      <c r="M12" s="38"/>
    </row>
    <row r="13" spans="2:13" s="37" customFormat="1" ht="13.5" customHeight="1">
      <c r="B13" s="34">
        <v>3</v>
      </c>
      <c r="C13" s="95" t="s">
        <v>83</v>
      </c>
      <c r="D13" s="96"/>
      <c r="E13" s="96"/>
      <c r="F13" s="96"/>
      <c r="G13" s="97"/>
      <c r="I13" s="53"/>
      <c r="J13" s="53"/>
      <c r="K13" s="53"/>
      <c r="L13" s="53"/>
      <c r="M13" s="38"/>
    </row>
    <row r="14" spans="2:13" s="37" customFormat="1" ht="13.5" customHeight="1">
      <c r="B14" s="34">
        <v>4</v>
      </c>
      <c r="C14" s="95" t="s">
        <v>81</v>
      </c>
      <c r="D14" s="96"/>
      <c r="E14" s="96"/>
      <c r="F14" s="96"/>
      <c r="G14" s="97"/>
      <c r="I14" s="100"/>
      <c r="J14" s="100"/>
      <c r="K14" s="100"/>
      <c r="L14" s="100"/>
      <c r="M14" s="100"/>
    </row>
    <row r="15" spans="2:13" s="37" customFormat="1" ht="13.5" customHeight="1">
      <c r="B15" s="34">
        <v>5</v>
      </c>
      <c r="C15" s="95" t="s">
        <v>88</v>
      </c>
      <c r="D15" s="96"/>
      <c r="E15" s="96"/>
      <c r="F15" s="96"/>
      <c r="G15" s="97"/>
      <c r="I15" s="100"/>
      <c r="J15" s="100"/>
      <c r="K15" s="100"/>
      <c r="L15" s="100"/>
      <c r="M15" s="100"/>
    </row>
    <row r="16" spans="2:13" s="37" customFormat="1" ht="13.5" customHeight="1">
      <c r="B16" s="34">
        <v>6</v>
      </c>
      <c r="C16" s="95" t="s">
        <v>89</v>
      </c>
      <c r="D16" s="96"/>
      <c r="E16" s="96"/>
      <c r="F16" s="96"/>
      <c r="G16" s="97"/>
      <c r="I16" s="100"/>
      <c r="J16" s="100"/>
      <c r="K16" s="100"/>
      <c r="L16" s="100"/>
      <c r="M16" s="100"/>
    </row>
    <row r="17" spans="2:13" s="37" customFormat="1" ht="13.5" customHeight="1">
      <c r="B17" s="34">
        <v>7</v>
      </c>
      <c r="C17" s="95" t="s">
        <v>85</v>
      </c>
      <c r="D17" s="96"/>
      <c r="E17" s="96"/>
      <c r="F17" s="96"/>
      <c r="G17" s="97"/>
      <c r="I17" s="53"/>
      <c r="J17" s="53"/>
      <c r="K17" s="53"/>
      <c r="L17" s="53"/>
      <c r="M17" s="53"/>
    </row>
    <row r="18" spans="2:13" s="37" customFormat="1" ht="13.5" customHeight="1">
      <c r="B18" s="34">
        <v>8</v>
      </c>
      <c r="C18" s="129" t="s">
        <v>84</v>
      </c>
      <c r="D18" s="129"/>
      <c r="E18" s="129"/>
      <c r="F18" s="129"/>
      <c r="G18" s="130"/>
      <c r="I18" s="100"/>
      <c r="J18" s="100"/>
      <c r="K18" s="100"/>
      <c r="L18" s="100"/>
      <c r="M18" s="100"/>
    </row>
    <row r="19" spans="2:13" s="37" customFormat="1" ht="13.5" customHeight="1">
      <c r="B19" s="54">
        <v>9</v>
      </c>
      <c r="C19" s="95" t="s">
        <v>87</v>
      </c>
      <c r="D19" s="96"/>
      <c r="E19" s="96"/>
      <c r="F19" s="96"/>
      <c r="G19" s="97"/>
      <c r="I19" s="100"/>
      <c r="J19" s="100"/>
      <c r="K19" s="100"/>
      <c r="L19" s="100"/>
      <c r="M19" s="100"/>
    </row>
    <row r="20" spans="2:13" s="37" customFormat="1" ht="13.5" customHeight="1">
      <c r="B20" s="34">
        <v>10</v>
      </c>
      <c r="C20" s="95" t="s">
        <v>86</v>
      </c>
      <c r="D20" s="96"/>
      <c r="E20" s="96"/>
      <c r="F20" s="96"/>
      <c r="G20" s="97"/>
      <c r="H20" s="53"/>
      <c r="I20" s="100"/>
      <c r="J20" s="100"/>
      <c r="K20" s="100"/>
      <c r="L20" s="100"/>
      <c r="M20" s="100"/>
    </row>
    <row r="21" spans="2:13" s="37" customFormat="1" ht="13.5" customHeight="1">
      <c r="B21" s="34">
        <v>11</v>
      </c>
      <c r="C21" s="95" t="s">
        <v>83</v>
      </c>
      <c r="D21" s="96"/>
      <c r="E21" s="96"/>
      <c r="F21" s="96"/>
      <c r="G21" s="97"/>
      <c r="H21" s="53"/>
      <c r="I21" s="100"/>
      <c r="J21" s="100"/>
      <c r="K21" s="100"/>
      <c r="L21" s="100"/>
      <c r="M21" s="100"/>
    </row>
    <row r="22" spans="2:13" s="37" customFormat="1" ht="13.5" customHeight="1" thickBot="1">
      <c r="B22" s="35">
        <v>12</v>
      </c>
      <c r="C22" s="98" t="s">
        <v>95</v>
      </c>
      <c r="D22" s="98"/>
      <c r="E22" s="98"/>
      <c r="F22" s="98"/>
      <c r="G22" s="99"/>
      <c r="H22" s="53"/>
      <c r="I22" s="53"/>
      <c r="J22" s="53"/>
      <c r="K22" s="53"/>
      <c r="L22" s="53"/>
      <c r="M22" s="38"/>
    </row>
    <row r="23" spans="2:13" ht="12.75">
      <c r="B23" s="20"/>
      <c r="C23" s="21"/>
      <c r="D23" s="22"/>
      <c r="E23" s="22"/>
      <c r="F23" s="23"/>
      <c r="G23" s="21"/>
      <c r="H23" s="27"/>
      <c r="I23" s="24"/>
      <c r="J23" s="24"/>
      <c r="K23" s="25"/>
      <c r="L23" s="26"/>
      <c r="M23" s="33"/>
    </row>
    <row r="24" spans="2:11" ht="13.5">
      <c r="B24" s="59" t="s">
        <v>3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2:12" ht="15.75" customHeight="1">
      <c r="B25" s="140" t="s">
        <v>96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2"/>
    </row>
    <row r="26" spans="2:11" ht="12.75"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2:11" ht="13.5">
      <c r="B27" s="80" t="s">
        <v>4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2:11" ht="12.75">
      <c r="B28" s="58" t="s">
        <v>26</v>
      </c>
      <c r="C28" s="58"/>
      <c r="D28" s="58"/>
      <c r="E28" s="58"/>
      <c r="F28" s="60"/>
      <c r="G28" s="58"/>
      <c r="H28" s="58"/>
      <c r="I28" s="58"/>
      <c r="J28" s="58"/>
      <c r="K28" s="58"/>
    </row>
    <row r="29" spans="2:11" ht="12.75">
      <c r="B29" s="58" t="s">
        <v>34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2:11" ht="12.75">
      <c r="B30" s="58" t="s">
        <v>76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2:11" ht="12.75">
      <c r="B31" s="58" t="s">
        <v>77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2:11" ht="12.75">
      <c r="B32" s="58" t="s">
        <v>78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2:11" ht="12.75">
      <c r="B33" s="58" t="s">
        <v>35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2:12" ht="18.75" customHeight="1">
      <c r="B34" s="119" t="s">
        <v>90</v>
      </c>
      <c r="C34" s="119"/>
      <c r="D34" s="119"/>
      <c r="E34" s="119"/>
      <c r="F34" s="119"/>
      <c r="G34" s="119"/>
      <c r="H34" s="119"/>
      <c r="I34" s="119"/>
      <c r="J34" s="119"/>
      <c r="K34" s="119"/>
      <c r="L34" s="2"/>
    </row>
    <row r="35" spans="2:11" ht="12.75"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2:11" ht="13.5">
      <c r="B36" s="62" t="s">
        <v>48</v>
      </c>
      <c r="C36" s="58"/>
      <c r="D36" s="58"/>
      <c r="E36" s="58"/>
      <c r="F36" s="58"/>
      <c r="G36" s="58"/>
      <c r="H36" s="58"/>
      <c r="I36" s="58"/>
      <c r="J36" s="58"/>
      <c r="K36" s="58"/>
    </row>
    <row r="37" spans="2:11" ht="13.5" thickBot="1"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2:11" ht="12.75">
      <c r="B38" s="3"/>
      <c r="C38" s="4" t="s">
        <v>25</v>
      </c>
      <c r="D38" s="4" t="s">
        <v>47</v>
      </c>
      <c r="E38" s="4" t="s">
        <v>49</v>
      </c>
      <c r="F38" s="4" t="s">
        <v>53</v>
      </c>
      <c r="G38" s="126" t="s">
        <v>16</v>
      </c>
      <c r="H38" s="127"/>
      <c r="I38" s="127"/>
      <c r="J38" s="127"/>
      <c r="K38" s="128"/>
    </row>
    <row r="39" spans="2:11" ht="13.5">
      <c r="B39" s="41" t="s">
        <v>27</v>
      </c>
      <c r="C39" s="6"/>
      <c r="D39" s="7">
        <v>196000</v>
      </c>
      <c r="E39" s="7">
        <v>274000</v>
      </c>
      <c r="F39" s="7">
        <v>235000</v>
      </c>
      <c r="G39" s="120" t="s">
        <v>80</v>
      </c>
      <c r="H39" s="121"/>
      <c r="I39" s="121"/>
      <c r="J39" s="121"/>
      <c r="K39" s="122"/>
    </row>
    <row r="40" spans="2:11" ht="12.75">
      <c r="B40" s="5" t="s">
        <v>1</v>
      </c>
      <c r="C40" s="6"/>
      <c r="D40" s="67" t="s">
        <v>50</v>
      </c>
      <c r="E40" s="67" t="s">
        <v>51</v>
      </c>
      <c r="F40" s="67" t="s">
        <v>52</v>
      </c>
      <c r="G40" s="137"/>
      <c r="H40" s="138"/>
      <c r="I40" s="138"/>
      <c r="J40" s="138"/>
      <c r="K40" s="139"/>
    </row>
    <row r="41" spans="2:11" ht="94.5" customHeight="1">
      <c r="B41" s="10" t="s">
        <v>2</v>
      </c>
      <c r="C41" s="6"/>
      <c r="D41" s="68" t="s">
        <v>54</v>
      </c>
      <c r="E41" s="68" t="s">
        <v>63</v>
      </c>
      <c r="F41" s="68" t="s">
        <v>54</v>
      </c>
      <c r="G41" s="120" t="s">
        <v>55</v>
      </c>
      <c r="H41" s="121"/>
      <c r="I41" s="121"/>
      <c r="J41" s="121"/>
      <c r="K41" s="122"/>
    </row>
    <row r="42" spans="2:11" ht="12.75">
      <c r="B42" s="5" t="s">
        <v>5</v>
      </c>
      <c r="C42" s="6"/>
      <c r="D42" s="39">
        <v>0.05</v>
      </c>
      <c r="E42" s="39">
        <v>0</v>
      </c>
      <c r="F42" s="39">
        <v>0.1</v>
      </c>
      <c r="G42" s="131"/>
      <c r="H42" s="132"/>
      <c r="I42" s="132"/>
      <c r="J42" s="132"/>
      <c r="K42" s="133"/>
    </row>
    <row r="43" spans="2:11" ht="13.5">
      <c r="B43" s="41" t="s">
        <v>28</v>
      </c>
      <c r="C43" s="6"/>
      <c r="D43" s="40">
        <f>D39*D42</f>
        <v>9800</v>
      </c>
      <c r="E43" s="40">
        <f>E39*E42</f>
        <v>0</v>
      </c>
      <c r="F43" s="40">
        <f>F39*F42</f>
        <v>23500</v>
      </c>
      <c r="G43" s="134"/>
      <c r="H43" s="135"/>
      <c r="I43" s="135"/>
      <c r="J43" s="135"/>
      <c r="K43" s="136"/>
    </row>
    <row r="44" spans="2:11" ht="14.25" customHeight="1">
      <c r="B44" s="69" t="s">
        <v>29</v>
      </c>
      <c r="C44" s="70"/>
      <c r="D44" s="71">
        <f>D39+D43</f>
        <v>205800</v>
      </c>
      <c r="E44" s="71">
        <f>E39+E43</f>
        <v>274000</v>
      </c>
      <c r="F44" s="71">
        <f>F39+F43</f>
        <v>258500</v>
      </c>
      <c r="G44" s="134"/>
      <c r="H44" s="135"/>
      <c r="I44" s="135"/>
      <c r="J44" s="135"/>
      <c r="K44" s="136"/>
    </row>
    <row r="45" spans="2:11" ht="12.75" customHeight="1">
      <c r="B45" s="28" t="s">
        <v>36</v>
      </c>
      <c r="C45" s="45">
        <v>152.6</v>
      </c>
      <c r="D45" s="47">
        <v>98</v>
      </c>
      <c r="E45" s="45">
        <v>172.4</v>
      </c>
      <c r="F45" s="47">
        <v>134.7</v>
      </c>
      <c r="G45" s="113" t="s">
        <v>62</v>
      </c>
      <c r="H45" s="114"/>
      <c r="I45" s="114"/>
      <c r="J45" s="114"/>
      <c r="K45" s="115"/>
    </row>
    <row r="46" spans="2:11" ht="24.75" customHeight="1">
      <c r="B46" s="11" t="s">
        <v>6</v>
      </c>
      <c r="C46" s="48"/>
      <c r="D46" s="51" t="s">
        <v>40</v>
      </c>
      <c r="E46" s="51" t="s">
        <v>20</v>
      </c>
      <c r="F46" s="51" t="s">
        <v>40</v>
      </c>
      <c r="G46" s="116"/>
      <c r="H46" s="117"/>
      <c r="I46" s="117"/>
      <c r="J46" s="117"/>
      <c r="K46" s="118"/>
    </row>
    <row r="47" spans="2:11" ht="13.5" customHeight="1">
      <c r="B47" s="11" t="s">
        <v>9</v>
      </c>
      <c r="C47" s="49"/>
      <c r="D47" s="43">
        <v>0.2</v>
      </c>
      <c r="E47" s="43">
        <v>0</v>
      </c>
      <c r="F47" s="43">
        <v>0.1</v>
      </c>
      <c r="G47" s="30"/>
      <c r="H47" s="31"/>
      <c r="I47" s="31"/>
      <c r="J47" s="31"/>
      <c r="K47" s="32"/>
    </row>
    <row r="48" spans="2:11" ht="13.5" customHeight="1">
      <c r="B48" s="28" t="s">
        <v>37</v>
      </c>
      <c r="C48" s="73" t="s">
        <v>38</v>
      </c>
      <c r="D48" s="74" t="s">
        <v>39</v>
      </c>
      <c r="E48" s="73" t="s">
        <v>38</v>
      </c>
      <c r="F48" s="74" t="s">
        <v>38</v>
      </c>
      <c r="G48" s="113" t="s">
        <v>57</v>
      </c>
      <c r="H48" s="114"/>
      <c r="I48" s="114"/>
      <c r="J48" s="114"/>
      <c r="K48" s="115"/>
    </row>
    <row r="49" spans="2:11" ht="13.5" customHeight="1">
      <c r="B49" s="11" t="s">
        <v>6</v>
      </c>
      <c r="C49" s="48"/>
      <c r="D49" s="29" t="s">
        <v>7</v>
      </c>
      <c r="E49" s="29" t="s">
        <v>8</v>
      </c>
      <c r="F49" s="29" t="s">
        <v>8</v>
      </c>
      <c r="G49" s="116"/>
      <c r="H49" s="117"/>
      <c r="I49" s="117"/>
      <c r="J49" s="117"/>
      <c r="K49" s="118"/>
    </row>
    <row r="50" spans="2:11" ht="13.5" customHeight="1">
      <c r="B50" s="11" t="s">
        <v>9</v>
      </c>
      <c r="C50" s="49"/>
      <c r="D50" s="43">
        <v>0.1</v>
      </c>
      <c r="E50" s="43">
        <v>0</v>
      </c>
      <c r="F50" s="43">
        <v>0</v>
      </c>
      <c r="G50" s="30"/>
      <c r="H50" s="31"/>
      <c r="I50" s="31"/>
      <c r="J50" s="31"/>
      <c r="K50" s="32"/>
    </row>
    <row r="51" spans="2:11" ht="12.75">
      <c r="B51" s="41" t="s">
        <v>31</v>
      </c>
      <c r="C51" s="46">
        <v>1870</v>
      </c>
      <c r="D51" s="46">
        <v>985</v>
      </c>
      <c r="E51" s="46">
        <v>1600</v>
      </c>
      <c r="F51" s="46">
        <v>1326</v>
      </c>
      <c r="G51" s="113" t="s">
        <v>58</v>
      </c>
      <c r="H51" s="114"/>
      <c r="I51" s="114"/>
      <c r="J51" s="114"/>
      <c r="K51" s="115"/>
    </row>
    <row r="52" spans="2:11" ht="12.75">
      <c r="B52" s="11" t="s">
        <v>6</v>
      </c>
      <c r="C52" s="50"/>
      <c r="D52" s="13" t="s">
        <v>40</v>
      </c>
      <c r="E52" s="13" t="s">
        <v>20</v>
      </c>
      <c r="F52" s="13" t="s">
        <v>40</v>
      </c>
      <c r="G52" s="116"/>
      <c r="H52" s="117"/>
      <c r="I52" s="117"/>
      <c r="J52" s="117"/>
      <c r="K52" s="118"/>
    </row>
    <row r="53" spans="2:11" ht="12.75">
      <c r="B53" s="11" t="s">
        <v>9</v>
      </c>
      <c r="C53" s="50"/>
      <c r="D53" s="44">
        <v>0.1</v>
      </c>
      <c r="E53" s="44">
        <v>0</v>
      </c>
      <c r="F53" s="44">
        <v>0.05</v>
      </c>
      <c r="G53" s="110"/>
      <c r="H53" s="111"/>
      <c r="I53" s="111"/>
      <c r="J53" s="111"/>
      <c r="K53" s="112"/>
    </row>
    <row r="54" spans="2:11" ht="12.75">
      <c r="B54" s="72" t="s">
        <v>56</v>
      </c>
      <c r="C54" s="75" t="s">
        <v>60</v>
      </c>
      <c r="D54" s="75" t="s">
        <v>60</v>
      </c>
      <c r="E54" s="75" t="s">
        <v>74</v>
      </c>
      <c r="F54" s="75" t="s">
        <v>60</v>
      </c>
      <c r="G54" s="113" t="s">
        <v>69</v>
      </c>
      <c r="H54" s="114"/>
      <c r="I54" s="114"/>
      <c r="J54" s="114"/>
      <c r="K54" s="115"/>
    </row>
    <row r="55" spans="2:11" ht="12.75">
      <c r="B55" s="11" t="s">
        <v>6</v>
      </c>
      <c r="C55" s="12"/>
      <c r="D55" s="15" t="s">
        <v>8</v>
      </c>
      <c r="E55" s="13" t="s">
        <v>7</v>
      </c>
      <c r="F55" s="13" t="s">
        <v>8</v>
      </c>
      <c r="G55" s="116"/>
      <c r="H55" s="117"/>
      <c r="I55" s="117"/>
      <c r="J55" s="117"/>
      <c r="K55" s="118"/>
    </row>
    <row r="56" spans="2:11" ht="12.75">
      <c r="B56" s="11" t="s">
        <v>9</v>
      </c>
      <c r="C56" s="12"/>
      <c r="D56" s="44">
        <v>0</v>
      </c>
      <c r="E56" s="44">
        <v>0.15</v>
      </c>
      <c r="F56" s="44">
        <v>0</v>
      </c>
      <c r="G56" s="110"/>
      <c r="H56" s="111"/>
      <c r="I56" s="111"/>
      <c r="J56" s="111"/>
      <c r="K56" s="112"/>
    </row>
    <row r="57" spans="2:11" ht="12.75">
      <c r="B57" s="72" t="s">
        <v>59</v>
      </c>
      <c r="C57" s="75" t="s">
        <v>61</v>
      </c>
      <c r="D57" s="75" t="s">
        <v>79</v>
      </c>
      <c r="E57" s="75" t="s">
        <v>79</v>
      </c>
      <c r="F57" s="75" t="s">
        <v>79</v>
      </c>
      <c r="G57" s="113" t="s">
        <v>70</v>
      </c>
      <c r="H57" s="114"/>
      <c r="I57" s="114"/>
      <c r="J57" s="114"/>
      <c r="K57" s="115"/>
    </row>
    <row r="58" spans="2:11" ht="12.75">
      <c r="B58" s="11" t="s">
        <v>6</v>
      </c>
      <c r="C58" s="12"/>
      <c r="D58" s="15" t="s">
        <v>46</v>
      </c>
      <c r="E58" s="13" t="s">
        <v>46</v>
      </c>
      <c r="F58" s="13" t="s">
        <v>46</v>
      </c>
      <c r="G58" s="116"/>
      <c r="H58" s="117"/>
      <c r="I58" s="117"/>
      <c r="J58" s="117"/>
      <c r="K58" s="118"/>
    </row>
    <row r="59" spans="2:11" ht="12.75">
      <c r="B59" s="11" t="s">
        <v>9</v>
      </c>
      <c r="C59" s="12"/>
      <c r="D59" s="44">
        <v>-0.04</v>
      </c>
      <c r="E59" s="44">
        <v>-0.02</v>
      </c>
      <c r="F59" s="44">
        <v>-0.03</v>
      </c>
      <c r="G59" s="110"/>
      <c r="H59" s="111"/>
      <c r="I59" s="111"/>
      <c r="J59" s="111"/>
      <c r="K59" s="112"/>
    </row>
    <row r="60" spans="2:11" ht="12.75">
      <c r="B60" s="11" t="s">
        <v>10</v>
      </c>
      <c r="C60" s="12"/>
      <c r="D60" s="14">
        <f>D47+D56+D50+D53+D59</f>
        <v>0.36000000000000004</v>
      </c>
      <c r="E60" s="14">
        <f>E47+E56+E50+E53+E59</f>
        <v>0.13</v>
      </c>
      <c r="F60" s="14">
        <f>F47+F56+F50+F53+F59</f>
        <v>0.12000000000000002</v>
      </c>
      <c r="G60" s="104"/>
      <c r="H60" s="105"/>
      <c r="I60" s="105"/>
      <c r="J60" s="105"/>
      <c r="K60" s="106"/>
    </row>
    <row r="61" spans="2:11" ht="12.75">
      <c r="B61" s="11" t="s">
        <v>64</v>
      </c>
      <c r="C61" s="12"/>
      <c r="D61" s="76">
        <f>D44*D60</f>
        <v>74088.00000000001</v>
      </c>
      <c r="E61" s="76">
        <f>E44*E60</f>
        <v>35620</v>
      </c>
      <c r="F61" s="76">
        <f>F44*F60</f>
        <v>31020.000000000007</v>
      </c>
      <c r="G61" s="104"/>
      <c r="H61" s="105"/>
      <c r="I61" s="105"/>
      <c r="J61" s="105"/>
      <c r="K61" s="106"/>
    </row>
    <row r="62" spans="2:11" ht="12.75">
      <c r="B62" s="72" t="s">
        <v>65</v>
      </c>
      <c r="C62" s="6"/>
      <c r="D62" s="7">
        <f>D44+D61</f>
        <v>279888</v>
      </c>
      <c r="E62" s="7">
        <f>E44+E61</f>
        <v>309620</v>
      </c>
      <c r="F62" s="7">
        <f>F44+F61</f>
        <v>289520</v>
      </c>
      <c r="G62" s="107"/>
      <c r="H62" s="108"/>
      <c r="I62" s="108"/>
      <c r="J62" s="108"/>
      <c r="K62" s="109"/>
    </row>
    <row r="63" spans="2:11" ht="12.75">
      <c r="B63" s="5" t="s">
        <v>11</v>
      </c>
      <c r="C63" s="6"/>
      <c r="D63" s="16">
        <f>ABS(D42)+ABS(D47)+ABS(D56)+ABS(D50)+ABS(D53)+ABS(D59)</f>
        <v>0.48999999999999994</v>
      </c>
      <c r="E63" s="16">
        <f>ABS(E42)+ABS(E47)+ABS(E56)+ABS(E50)+ABS(E53)+ABS(E59)</f>
        <v>0.16999999999999998</v>
      </c>
      <c r="F63" s="16">
        <f>ABS(F42)+ABS(F47)+ABS(F56)+ABS(F50)+ABS(F53)+ABS(F59)</f>
        <v>0.28</v>
      </c>
      <c r="G63" s="8" t="s">
        <v>12</v>
      </c>
      <c r="H63" s="8"/>
      <c r="I63" s="8"/>
      <c r="J63" s="8"/>
      <c r="K63" s="9"/>
    </row>
    <row r="64" spans="2:11" ht="12.75">
      <c r="B64" s="5" t="s">
        <v>13</v>
      </c>
      <c r="C64" s="52">
        <f>D64+E64+F64</f>
        <v>1</v>
      </c>
      <c r="D64" s="8">
        <v>0.2</v>
      </c>
      <c r="E64" s="8">
        <v>0.5</v>
      </c>
      <c r="F64" s="8">
        <v>0.3</v>
      </c>
      <c r="G64" s="101" t="s">
        <v>92</v>
      </c>
      <c r="H64" s="102"/>
      <c r="I64" s="102"/>
      <c r="J64" s="102"/>
      <c r="K64" s="103"/>
    </row>
    <row r="65" spans="2:11" ht="14.25">
      <c r="B65" s="72" t="s">
        <v>66</v>
      </c>
      <c r="C65" s="6"/>
      <c r="D65" s="77">
        <f>D62*D64</f>
        <v>55977.600000000006</v>
      </c>
      <c r="E65" s="77">
        <f>E62*E64</f>
        <v>154810</v>
      </c>
      <c r="F65" s="77">
        <f>F62*F64</f>
        <v>86856</v>
      </c>
      <c r="G65" s="8" t="s">
        <v>30</v>
      </c>
      <c r="H65" s="8"/>
      <c r="I65" s="8"/>
      <c r="J65" s="8"/>
      <c r="K65" s="9"/>
    </row>
    <row r="66" spans="2:11" ht="15" thickBot="1">
      <c r="B66" s="42" t="s">
        <v>67</v>
      </c>
      <c r="C66" s="78">
        <f>D65+E65+F65</f>
        <v>297643.6</v>
      </c>
      <c r="D66" s="17"/>
      <c r="E66" s="17"/>
      <c r="F66" s="17"/>
      <c r="G66" s="18" t="s">
        <v>14</v>
      </c>
      <c r="H66" s="18"/>
      <c r="I66" s="18"/>
      <c r="J66" s="18"/>
      <c r="K66" s="19"/>
    </row>
    <row r="68" spans="2:9" ht="12.75">
      <c r="B68" s="79"/>
      <c r="C68" s="81" t="s">
        <v>68</v>
      </c>
      <c r="D68" s="82">
        <f>8000/D44</f>
        <v>0.038872691933916424</v>
      </c>
      <c r="E68" s="82">
        <f>6000/E44</f>
        <v>0.021897810218978103</v>
      </c>
      <c r="F68" s="82">
        <f>8000/F44</f>
        <v>0.030947775628626693</v>
      </c>
      <c r="H68" s="83" t="s">
        <v>73</v>
      </c>
      <c r="I68" s="84">
        <v>1</v>
      </c>
    </row>
    <row r="69" spans="2:9" ht="12.75">
      <c r="B69" s="63"/>
      <c r="C69" s="83"/>
      <c r="D69" s="83">
        <f>D59*D44</f>
        <v>-8232</v>
      </c>
      <c r="E69" s="83">
        <f>E59*E44</f>
        <v>-5480</v>
      </c>
      <c r="F69" s="83">
        <f>F59*F44</f>
        <v>-7755</v>
      </c>
      <c r="H69" s="85" t="s">
        <v>71</v>
      </c>
      <c r="I69" s="81" t="s">
        <v>72</v>
      </c>
    </row>
    <row r="70" spans="2:6" ht="12.75">
      <c r="B70" s="58"/>
      <c r="C70" s="58"/>
      <c r="D70" s="58"/>
      <c r="E70" s="58"/>
      <c r="F70" s="58"/>
    </row>
    <row r="71" spans="2:6" ht="12.75">
      <c r="B71" s="58" t="s">
        <v>32</v>
      </c>
      <c r="C71" s="58"/>
      <c r="D71" s="58"/>
      <c r="E71" s="58"/>
      <c r="F71" s="58"/>
    </row>
    <row r="72" spans="2:6" ht="13.5">
      <c r="B72" s="64" t="s">
        <v>93</v>
      </c>
      <c r="C72" s="58"/>
      <c r="D72" s="58"/>
      <c r="E72" s="58"/>
      <c r="F72" s="61"/>
    </row>
    <row r="73" spans="2:6" ht="12.75">
      <c r="B73" s="58"/>
      <c r="C73" s="65"/>
      <c r="D73" s="58"/>
      <c r="E73" s="58"/>
      <c r="F73" s="86">
        <f>300000/C45</f>
        <v>1965.923984272608</v>
      </c>
    </row>
    <row r="74" spans="2:6" ht="13.5">
      <c r="B74" s="62" t="s">
        <v>17</v>
      </c>
      <c r="C74" s="58"/>
      <c r="D74" s="58"/>
      <c r="E74" s="58"/>
      <c r="F74" s="58"/>
    </row>
    <row r="75" spans="2:6" ht="12.75">
      <c r="B75" s="58" t="s">
        <v>21</v>
      </c>
      <c r="C75" s="58"/>
      <c r="D75" s="58"/>
      <c r="E75" s="58"/>
      <c r="F75" s="58"/>
    </row>
    <row r="76" spans="2:6" ht="12.75">
      <c r="B76" s="58"/>
      <c r="C76" s="58"/>
      <c r="D76" s="58"/>
      <c r="E76" s="58"/>
      <c r="F76" s="58"/>
    </row>
    <row r="77" spans="2:6" ht="12.75">
      <c r="B77" s="58" t="s">
        <v>75</v>
      </c>
      <c r="C77" s="58"/>
      <c r="D77" s="58"/>
      <c r="E77" s="58"/>
      <c r="F77" s="58"/>
    </row>
    <row r="78" spans="2:6" ht="12.75">
      <c r="B78" s="58" t="s">
        <v>41</v>
      </c>
      <c r="C78" s="58"/>
      <c r="D78" s="58"/>
      <c r="E78" s="58"/>
      <c r="F78" s="58"/>
    </row>
    <row r="79" spans="2:6" ht="12.75">
      <c r="B79" s="58"/>
      <c r="C79" s="58"/>
      <c r="D79" s="58"/>
      <c r="E79" s="58"/>
      <c r="F79" s="58"/>
    </row>
    <row r="80" spans="2:6" ht="13.5">
      <c r="B80" s="62" t="s">
        <v>42</v>
      </c>
      <c r="C80" s="58"/>
      <c r="D80" s="58"/>
      <c r="E80" s="58"/>
      <c r="F80" s="58"/>
    </row>
    <row r="81" spans="2:6" ht="12.75">
      <c r="B81" s="66" t="s">
        <v>24</v>
      </c>
      <c r="C81" s="66" t="s">
        <v>23</v>
      </c>
      <c r="D81" s="66" t="s">
        <v>44</v>
      </c>
      <c r="E81" s="66" t="s">
        <v>43</v>
      </c>
      <c r="F81" s="66" t="s">
        <v>6</v>
      </c>
    </row>
    <row r="82" spans="2:6" ht="13.5">
      <c r="B82" s="91" t="s">
        <v>94</v>
      </c>
      <c r="C82" s="89">
        <v>300000</v>
      </c>
      <c r="D82" s="90">
        <f>AVERAGE(D62:F62)</f>
        <v>293009.3333333333</v>
      </c>
      <c r="E82" s="90">
        <f>MEDIAN(D62:F62)</f>
        <v>289520</v>
      </c>
      <c r="F82" s="88" t="s">
        <v>91</v>
      </c>
    </row>
    <row r="84" spans="4:6" ht="12.75">
      <c r="D84" s="87"/>
      <c r="E84" s="87"/>
      <c r="F84" s="87"/>
    </row>
  </sheetData>
  <sheetProtection/>
  <mergeCells count="37">
    <mergeCell ref="G54:K55"/>
    <mergeCell ref="G56:K56"/>
    <mergeCell ref="I14:M14"/>
    <mergeCell ref="I15:M15"/>
    <mergeCell ref="I16:M16"/>
    <mergeCell ref="C18:G18"/>
    <mergeCell ref="I18:M18"/>
    <mergeCell ref="G42:K44"/>
    <mergeCell ref="G40:K40"/>
    <mergeCell ref="G53:K53"/>
    <mergeCell ref="G39:K39"/>
    <mergeCell ref="G38:K38"/>
    <mergeCell ref="C19:G19"/>
    <mergeCell ref="C16:G16"/>
    <mergeCell ref="C21:G21"/>
    <mergeCell ref="I21:M21"/>
    <mergeCell ref="C20:G20"/>
    <mergeCell ref="C17:G17"/>
    <mergeCell ref="G64:K64"/>
    <mergeCell ref="G60:K62"/>
    <mergeCell ref="G59:K59"/>
    <mergeCell ref="G48:K49"/>
    <mergeCell ref="B25:K25"/>
    <mergeCell ref="B34:K34"/>
    <mergeCell ref="G51:K52"/>
    <mergeCell ref="G57:K58"/>
    <mergeCell ref="G41:K41"/>
    <mergeCell ref="G45:K46"/>
    <mergeCell ref="C10:G10"/>
    <mergeCell ref="C14:G14"/>
    <mergeCell ref="C22:G22"/>
    <mergeCell ref="C15:G15"/>
    <mergeCell ref="C12:G12"/>
    <mergeCell ref="I20:M20"/>
    <mergeCell ref="I19:M19"/>
    <mergeCell ref="C11:G11"/>
    <mergeCell ref="C13:G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Jana</cp:lastModifiedBy>
  <dcterms:created xsi:type="dcterms:W3CDTF">2010-05-21T05:12:58Z</dcterms:created>
  <dcterms:modified xsi:type="dcterms:W3CDTF">2018-04-10T13:53:43Z</dcterms:modified>
  <cp:category/>
  <cp:version/>
  <cp:contentType/>
  <cp:contentStatus/>
</cp:coreProperties>
</file>