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E40" i="1"/>
  <c r="G34" i="1"/>
  <c r="C38" i="1"/>
  <c r="C37" i="1"/>
  <c r="C36" i="1"/>
  <c r="H33" i="1"/>
  <c r="G33" i="1"/>
  <c r="F33" i="1"/>
  <c r="E33" i="1"/>
  <c r="D33" i="1"/>
  <c r="C33" i="1"/>
  <c r="H32" i="1"/>
  <c r="G32" i="1"/>
  <c r="F32" i="1"/>
  <c r="E32" i="1"/>
  <c r="D32" i="1"/>
  <c r="C32" i="1"/>
  <c r="E30" i="1"/>
  <c r="F30" i="1"/>
  <c r="G30" i="1" s="1"/>
  <c r="H30" i="1" s="1"/>
  <c r="D30" i="1"/>
  <c r="C30" i="1"/>
  <c r="C31" i="1"/>
  <c r="H29" i="1"/>
  <c r="G29" i="1"/>
  <c r="F29" i="1"/>
  <c r="E29" i="1"/>
  <c r="D29" i="1"/>
  <c r="C29" i="1"/>
  <c r="D28" i="1"/>
  <c r="E28" i="1"/>
  <c r="F28" i="1"/>
  <c r="G28" i="1"/>
  <c r="H28" i="1"/>
  <c r="C28" i="1"/>
  <c r="H27" i="1"/>
  <c r="G27" i="1"/>
  <c r="F27" i="1"/>
  <c r="E27" i="1"/>
  <c r="D27" i="1"/>
  <c r="C27" i="1"/>
  <c r="E26" i="1"/>
  <c r="F26" i="1" s="1"/>
  <c r="G26" i="1" s="1"/>
  <c r="H26" i="1" s="1"/>
  <c r="D26" i="1"/>
  <c r="C26" i="1"/>
  <c r="E25" i="1"/>
  <c r="F25" i="1"/>
  <c r="G25" i="1" s="1"/>
  <c r="H25" i="1" s="1"/>
  <c r="D25" i="1"/>
  <c r="C25" i="1"/>
  <c r="E19" i="1"/>
  <c r="C10" i="1"/>
  <c r="C3" i="1"/>
  <c r="C16" i="1"/>
</calcChain>
</file>

<file path=xl/sharedStrings.xml><?xml version="1.0" encoding="utf-8"?>
<sst xmlns="http://schemas.openxmlformats.org/spreadsheetml/2006/main" count="54" uniqueCount="51">
  <si>
    <t>Väljaüüritud korterite arv</t>
  </si>
  <si>
    <t>Kokku kortereid</t>
  </si>
  <si>
    <t>Vakants</t>
  </si>
  <si>
    <t>Vakants, %</t>
  </si>
  <si>
    <t>Üüri laekumine kuus, eur</t>
  </si>
  <si>
    <t>Üür korteri kohta kuus, eur</t>
  </si>
  <si>
    <t>Välja üüritud parkimiskohtade arv</t>
  </si>
  <si>
    <t>Kokku parkimiskohti</t>
  </si>
  <si>
    <t>Parkimistasu kuus, eur</t>
  </si>
  <si>
    <t>Ühe koha parkimistasu kuus, eur</t>
  </si>
  <si>
    <t>Hnnatav</t>
  </si>
  <si>
    <t>Turul</t>
  </si>
  <si>
    <t>Valitud</t>
  </si>
  <si>
    <t>Üür korteri kohta kuus 2-3 korrus, eur</t>
  </si>
  <si>
    <t>Üür korteri kohta kuus1. ja 4. korrus, eur</t>
  </si>
  <si>
    <t>SNP, m2</t>
  </si>
  <si>
    <t xml:space="preserve">90-100 </t>
  </si>
  <si>
    <t xml:space="preserve">0,70-0,82 </t>
  </si>
  <si>
    <t xml:space="preserve">280 – 300  </t>
  </si>
  <si>
    <t>266-285</t>
  </si>
  <si>
    <t>12kuni14</t>
  </si>
  <si>
    <t>Diskontomäär,%</t>
  </si>
  <si>
    <t>Kapmäär praegu, %</t>
  </si>
  <si>
    <t>Kapmäär 5.a. lõpus,%</t>
  </si>
  <si>
    <t>Rahavoog</t>
  </si>
  <si>
    <t>1.a.</t>
  </si>
  <si>
    <t>2.a.</t>
  </si>
  <si>
    <t>3.a.</t>
  </si>
  <si>
    <t>4.a.</t>
  </si>
  <si>
    <t>5.a.</t>
  </si>
  <si>
    <t>6.a.</t>
  </si>
  <si>
    <t>PGI korterid</t>
  </si>
  <si>
    <t>PGI parkimine</t>
  </si>
  <si>
    <t>Kokku PGI</t>
  </si>
  <si>
    <t>EGI</t>
  </si>
  <si>
    <t>Tegevuskulud</t>
  </si>
  <si>
    <t>Servituudi tasu</t>
  </si>
  <si>
    <t>Kokku tegevuskulud</t>
  </si>
  <si>
    <t>Puhas tgevustulu NOI</t>
  </si>
  <si>
    <t>THI</t>
  </si>
  <si>
    <t>Turuväärtus 5.a. lõpus</t>
  </si>
  <si>
    <t>Lõpetava CF arvutus</t>
  </si>
  <si>
    <t>Lõpetav CF</t>
  </si>
  <si>
    <t>Müügikulu, 2%</t>
  </si>
  <si>
    <t>5.a. CF+lõpetav CF</t>
  </si>
  <si>
    <t>Turuväärtus diskont CF meetodil</t>
  </si>
  <si>
    <t>eurot ehk</t>
  </si>
  <si>
    <t>mln eurot</t>
  </si>
  <si>
    <t>Turuväärtus kapitaliseerimise meetodil</t>
  </si>
  <si>
    <t>Tegevuskulu kuus kokku, eur</t>
  </si>
  <si>
    <t>Tegevuskulu kuus SNP m2 kohta,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</si>
</sst>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2" fontId="0" fillId="0" borderId="1" xfId="0" applyNumberFormat="1" applyBorder="1"/>
    <xf numFmtId="0" fontId="0" fillId="0" borderId="0" xfId="0" applyBorder="1"/>
    <xf numFmtId="1" fontId="0" fillId="0" borderId="0" xfId="0" applyNumberFormat="1"/>
    <xf numFmtId="9" fontId="0" fillId="0" borderId="1" xfId="0" applyNumberFormat="1" applyBorder="1"/>
    <xf numFmtId="0" fontId="0" fillId="0" borderId="1" xfId="0" applyFill="1" applyBorder="1" applyAlignment="1">
      <alignment wrapText="1"/>
    </xf>
    <xf numFmtId="1" fontId="0" fillId="0" borderId="1" xfId="0" applyNumberFormat="1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topLeftCell="A22" workbookViewId="0">
      <selection activeCell="K35" sqref="K35"/>
    </sheetView>
  </sheetViews>
  <sheetFormatPr defaultRowHeight="15" x14ac:dyDescent="0.25"/>
  <cols>
    <col min="2" max="2" width="19.7109375" customWidth="1"/>
    <col min="5" max="5" width="13.7109375" bestFit="1" customWidth="1"/>
  </cols>
  <sheetData>
    <row r="2" spans="1:5" ht="21" customHeight="1" x14ac:dyDescent="0.25">
      <c r="B2" s="2"/>
      <c r="C2" s="2" t="s">
        <v>10</v>
      </c>
      <c r="D2" s="2" t="s">
        <v>11</v>
      </c>
      <c r="E2" s="2" t="s">
        <v>12</v>
      </c>
    </row>
    <row r="3" spans="1:5" ht="27.75" customHeight="1" x14ac:dyDescent="0.25">
      <c r="B3" s="3" t="s">
        <v>5</v>
      </c>
      <c r="C3" s="2">
        <f>C4/C11</f>
        <v>310</v>
      </c>
      <c r="D3" s="2"/>
      <c r="E3" s="2"/>
    </row>
    <row r="4" spans="1:5" ht="36" customHeight="1" x14ac:dyDescent="0.25">
      <c r="B4" s="3" t="s">
        <v>4</v>
      </c>
      <c r="C4" s="2">
        <v>21080</v>
      </c>
      <c r="D4" s="2"/>
      <c r="E4" s="2"/>
    </row>
    <row r="5" spans="1:5" ht="36" customHeight="1" x14ac:dyDescent="0.25">
      <c r="B5" s="3" t="s">
        <v>13</v>
      </c>
      <c r="C5" s="2"/>
      <c r="D5" s="2" t="s">
        <v>18</v>
      </c>
      <c r="E5" s="2">
        <v>300</v>
      </c>
    </row>
    <row r="6" spans="1:5" ht="46.5" customHeight="1" x14ac:dyDescent="0.25">
      <c r="B6" s="3" t="s">
        <v>14</v>
      </c>
      <c r="C6" s="2"/>
      <c r="D6" s="2" t="s">
        <v>19</v>
      </c>
      <c r="E6" s="2">
        <v>285</v>
      </c>
    </row>
    <row r="7" spans="1:5" ht="27.75" customHeight="1" x14ac:dyDescent="0.25">
      <c r="B7" s="3" t="s">
        <v>0</v>
      </c>
      <c r="C7" s="2">
        <v>68</v>
      </c>
      <c r="D7" s="2"/>
      <c r="E7" s="2"/>
    </row>
    <row r="8" spans="1:5" ht="19.5" customHeight="1" x14ac:dyDescent="0.25">
      <c r="B8" s="3" t="s">
        <v>1</v>
      </c>
      <c r="C8" s="2">
        <v>80</v>
      </c>
      <c r="D8" s="2"/>
      <c r="E8" s="2"/>
    </row>
    <row r="9" spans="1:5" ht="29.25" customHeight="1" x14ac:dyDescent="0.25">
      <c r="B9" s="3" t="s">
        <v>8</v>
      </c>
      <c r="C9" s="2">
        <v>6460</v>
      </c>
      <c r="D9" s="2"/>
      <c r="E9" s="2"/>
    </row>
    <row r="10" spans="1:5" ht="27" customHeight="1" x14ac:dyDescent="0.25">
      <c r="B10" s="3" t="s">
        <v>9</v>
      </c>
      <c r="C10" s="2">
        <f>C9/C7</f>
        <v>95</v>
      </c>
      <c r="D10" s="2" t="s">
        <v>16</v>
      </c>
      <c r="E10" s="2">
        <v>95</v>
      </c>
    </row>
    <row r="11" spans="1:5" ht="33" customHeight="1" x14ac:dyDescent="0.25">
      <c r="B11" s="3" t="s">
        <v>6</v>
      </c>
      <c r="C11" s="2">
        <v>68</v>
      </c>
      <c r="D11" s="2"/>
      <c r="E11" s="2"/>
    </row>
    <row r="12" spans="1:5" ht="21.75" customHeight="1" x14ac:dyDescent="0.25">
      <c r="B12" s="3" t="s">
        <v>7</v>
      </c>
      <c r="C12" s="2">
        <v>80</v>
      </c>
      <c r="D12" s="2"/>
      <c r="E12" s="2"/>
    </row>
    <row r="13" spans="1:5" x14ac:dyDescent="0.25">
      <c r="A13" s="1"/>
      <c r="B13" s="3" t="s">
        <v>3</v>
      </c>
      <c r="C13" s="2">
        <v>15</v>
      </c>
      <c r="D13" s="4" t="s">
        <v>20</v>
      </c>
      <c r="E13" s="8">
        <v>0.14000000000000001</v>
      </c>
    </row>
    <row r="14" spans="1:5" x14ac:dyDescent="0.25">
      <c r="B14" s="3" t="s">
        <v>15</v>
      </c>
      <c r="C14" s="2">
        <v>4950</v>
      </c>
      <c r="D14" s="2"/>
      <c r="E14" s="2"/>
    </row>
    <row r="15" spans="1:5" ht="30" x14ac:dyDescent="0.25">
      <c r="B15" s="3" t="s">
        <v>49</v>
      </c>
      <c r="C15" s="2">
        <v>3320</v>
      </c>
      <c r="D15" s="2"/>
      <c r="E15" s="2"/>
    </row>
    <row r="16" spans="1:5" ht="30" x14ac:dyDescent="0.25">
      <c r="B16" s="3" t="s">
        <v>50</v>
      </c>
      <c r="C16" s="5">
        <f>C15/C14</f>
        <v>0.6707070707070707</v>
      </c>
      <c r="D16" s="2" t="s">
        <v>17</v>
      </c>
      <c r="E16" s="2">
        <v>0.7</v>
      </c>
    </row>
    <row r="17" spans="2:8" x14ac:dyDescent="0.25">
      <c r="B17" s="3" t="s">
        <v>21</v>
      </c>
      <c r="C17" s="2"/>
      <c r="D17" s="2"/>
      <c r="E17" s="2">
        <v>10</v>
      </c>
    </row>
    <row r="18" spans="2:8" x14ac:dyDescent="0.25">
      <c r="B18" s="3" t="s">
        <v>22</v>
      </c>
      <c r="C18" s="2"/>
      <c r="D18" s="2"/>
      <c r="E18" s="2">
        <v>9.1999999999999993</v>
      </c>
    </row>
    <row r="19" spans="2:8" ht="18" customHeight="1" x14ac:dyDescent="0.25">
      <c r="B19" s="3" t="s">
        <v>23</v>
      </c>
      <c r="C19" s="2"/>
      <c r="D19" s="2"/>
      <c r="E19" s="2">
        <f>E18-1</f>
        <v>8.1999999999999993</v>
      </c>
    </row>
    <row r="20" spans="2:8" ht="18" customHeight="1" x14ac:dyDescent="0.25">
      <c r="B20" s="3" t="s">
        <v>39</v>
      </c>
      <c r="C20" s="8">
        <v>0.03</v>
      </c>
      <c r="D20" s="6"/>
      <c r="E20" s="6"/>
      <c r="F20">
        <v>1.03</v>
      </c>
    </row>
    <row r="21" spans="2:8" x14ac:dyDescent="0.25">
      <c r="B21" s="9" t="s">
        <v>36</v>
      </c>
      <c r="C21" s="2">
        <v>300</v>
      </c>
    </row>
    <row r="24" spans="2:8" x14ac:dyDescent="0.25">
      <c r="B24" s="2" t="s">
        <v>24</v>
      </c>
      <c r="C24" s="2" t="s">
        <v>25</v>
      </c>
      <c r="D24" s="2" t="s">
        <v>26</v>
      </c>
      <c r="E24" s="2" t="s">
        <v>27</v>
      </c>
      <c r="F24" s="2" t="s">
        <v>28</v>
      </c>
      <c r="G24" s="2" t="s">
        <v>29</v>
      </c>
      <c r="H24" s="2" t="s">
        <v>30</v>
      </c>
    </row>
    <row r="25" spans="2:8" x14ac:dyDescent="0.25">
      <c r="B25" s="2" t="s">
        <v>31</v>
      </c>
      <c r="C25" s="2">
        <f>(E5*40+E6*40)*12</f>
        <v>280800</v>
      </c>
      <c r="D25" s="2">
        <f>C25*$F$20</f>
        <v>289224</v>
      </c>
      <c r="E25" s="10">
        <f t="shared" ref="E25:H25" si="0">D25*$F$20</f>
        <v>297900.72000000003</v>
      </c>
      <c r="F25" s="10">
        <f t="shared" si="0"/>
        <v>306837.74160000007</v>
      </c>
      <c r="G25" s="10">
        <f t="shared" si="0"/>
        <v>316042.87384800008</v>
      </c>
      <c r="H25" s="10">
        <f t="shared" si="0"/>
        <v>325524.1600634401</v>
      </c>
    </row>
    <row r="26" spans="2:8" x14ac:dyDescent="0.25">
      <c r="B26" s="2" t="s">
        <v>32</v>
      </c>
      <c r="C26" s="2">
        <f>C12*E10*12</f>
        <v>91200</v>
      </c>
      <c r="D26" s="2">
        <f>C26*$F$20</f>
        <v>93936</v>
      </c>
      <c r="E26" s="10">
        <f t="shared" ref="E26:H26" si="1">D26*$F$20</f>
        <v>96754.08</v>
      </c>
      <c r="F26" s="10">
        <f t="shared" si="1"/>
        <v>99656.702400000009</v>
      </c>
      <c r="G26" s="10">
        <f t="shared" si="1"/>
        <v>102646.40347200001</v>
      </c>
      <c r="H26" s="10">
        <f t="shared" si="1"/>
        <v>105725.79557616</v>
      </c>
    </row>
    <row r="27" spans="2:8" x14ac:dyDescent="0.25">
      <c r="B27" s="2" t="s">
        <v>33</v>
      </c>
      <c r="C27" s="2">
        <f t="shared" ref="C27:H27" si="2">SUM(C25:C26)</f>
        <v>372000</v>
      </c>
      <c r="D27" s="2">
        <f t="shared" si="2"/>
        <v>383160</v>
      </c>
      <c r="E27" s="10">
        <f t="shared" si="2"/>
        <v>394654.80000000005</v>
      </c>
      <c r="F27" s="10">
        <f t="shared" si="2"/>
        <v>406494.44400000008</v>
      </c>
      <c r="G27" s="10">
        <f t="shared" si="2"/>
        <v>418689.27732000011</v>
      </c>
      <c r="H27" s="10">
        <f t="shared" si="2"/>
        <v>431249.95563960011</v>
      </c>
    </row>
    <row r="28" spans="2:8" x14ac:dyDescent="0.25">
      <c r="B28" s="2" t="s">
        <v>2</v>
      </c>
      <c r="C28" s="2">
        <f>C27*$E$13</f>
        <v>52080.000000000007</v>
      </c>
      <c r="D28" s="10">
        <f t="shared" ref="D28:H28" si="3">D27*$E$13</f>
        <v>53642.400000000009</v>
      </c>
      <c r="E28" s="10">
        <f t="shared" si="3"/>
        <v>55251.672000000013</v>
      </c>
      <c r="F28" s="10">
        <f t="shared" si="3"/>
        <v>56909.222160000019</v>
      </c>
      <c r="G28" s="10">
        <f t="shared" si="3"/>
        <v>58616.498824800023</v>
      </c>
      <c r="H28" s="10">
        <f t="shared" si="3"/>
        <v>60374.993789544023</v>
      </c>
    </row>
    <row r="29" spans="2:8" x14ac:dyDescent="0.25">
      <c r="B29" s="2" t="s">
        <v>34</v>
      </c>
      <c r="C29" s="2">
        <f t="shared" ref="C29:H29" si="4">C27-C28</f>
        <v>319920</v>
      </c>
      <c r="D29" s="10">
        <f t="shared" si="4"/>
        <v>329517.59999999998</v>
      </c>
      <c r="E29" s="10">
        <f t="shared" si="4"/>
        <v>339403.12800000003</v>
      </c>
      <c r="F29" s="10">
        <f t="shared" si="4"/>
        <v>349585.22184000007</v>
      </c>
      <c r="G29" s="10">
        <f t="shared" si="4"/>
        <v>360072.77849520009</v>
      </c>
      <c r="H29" s="10">
        <f t="shared" si="4"/>
        <v>370874.96185005608</v>
      </c>
    </row>
    <row r="30" spans="2:8" x14ac:dyDescent="0.25">
      <c r="B30" s="2" t="s">
        <v>35</v>
      </c>
      <c r="C30" s="2">
        <f>E16*C14*12</f>
        <v>41580</v>
      </c>
      <c r="D30" s="10">
        <f>C30*$F$20</f>
        <v>42827.4</v>
      </c>
      <c r="E30" s="10">
        <f t="shared" ref="E30:H30" si="5">D30*$F$20</f>
        <v>44112.222000000002</v>
      </c>
      <c r="F30" s="10">
        <f t="shared" si="5"/>
        <v>45435.588660000001</v>
      </c>
      <c r="G30" s="10">
        <f t="shared" si="5"/>
        <v>46798.6563198</v>
      </c>
      <c r="H30" s="10">
        <f t="shared" si="5"/>
        <v>48202.616009394005</v>
      </c>
    </row>
    <row r="31" spans="2:8" x14ac:dyDescent="0.25">
      <c r="B31" s="2" t="s">
        <v>36</v>
      </c>
      <c r="C31" s="2">
        <f>C21*12</f>
        <v>3600</v>
      </c>
      <c r="D31" s="2">
        <v>3600</v>
      </c>
      <c r="E31" s="2">
        <v>3600</v>
      </c>
      <c r="F31" s="2">
        <v>3600</v>
      </c>
      <c r="G31" s="2">
        <v>3600</v>
      </c>
      <c r="H31" s="2">
        <v>3600</v>
      </c>
    </row>
    <row r="32" spans="2:8" x14ac:dyDescent="0.25">
      <c r="B32" s="2" t="s">
        <v>37</v>
      </c>
      <c r="C32" s="2">
        <f t="shared" ref="C32:H32" si="6">SUM(C30:C31)</f>
        <v>45180</v>
      </c>
      <c r="D32" s="10">
        <f t="shared" si="6"/>
        <v>46427.4</v>
      </c>
      <c r="E32" s="10">
        <f t="shared" si="6"/>
        <v>47712.222000000002</v>
      </c>
      <c r="F32" s="10">
        <f t="shared" si="6"/>
        <v>49035.588660000001</v>
      </c>
      <c r="G32" s="10">
        <f t="shared" si="6"/>
        <v>50398.6563198</v>
      </c>
      <c r="H32" s="10">
        <f t="shared" si="6"/>
        <v>51802.616009394005</v>
      </c>
    </row>
    <row r="33" spans="2:8" x14ac:dyDescent="0.25">
      <c r="B33" s="2" t="s">
        <v>38</v>
      </c>
      <c r="C33" s="2">
        <f t="shared" ref="C33:H33" si="7">C29-C32</f>
        <v>274740</v>
      </c>
      <c r="D33" s="10">
        <f t="shared" si="7"/>
        <v>283090.19999999995</v>
      </c>
      <c r="E33" s="10">
        <f t="shared" si="7"/>
        <v>291690.90600000002</v>
      </c>
      <c r="F33" s="10">
        <f t="shared" si="7"/>
        <v>300549.63318000006</v>
      </c>
      <c r="G33" s="10">
        <f t="shared" si="7"/>
        <v>309674.12217540009</v>
      </c>
      <c r="H33" s="10">
        <f t="shared" si="7"/>
        <v>319072.34584066208</v>
      </c>
    </row>
    <row r="34" spans="2:8" x14ac:dyDescent="0.25">
      <c r="B34" s="2" t="s">
        <v>44</v>
      </c>
      <c r="C34" s="2"/>
      <c r="D34" s="2"/>
      <c r="E34" s="2"/>
      <c r="F34" s="2"/>
      <c r="G34" s="10">
        <f>C38+G33</f>
        <v>4122977.7675881907</v>
      </c>
      <c r="H34" s="2"/>
    </row>
    <row r="35" spans="2:8" x14ac:dyDescent="0.25">
      <c r="B35" s="11" t="s">
        <v>41</v>
      </c>
      <c r="C35" s="12"/>
    </row>
    <row r="36" spans="2:8" x14ac:dyDescent="0.25">
      <c r="B36" s="2" t="s">
        <v>40</v>
      </c>
      <c r="C36" s="2">
        <f>H33/0.082</f>
        <v>3891126.1687885616</v>
      </c>
    </row>
    <row r="37" spans="2:8" x14ac:dyDescent="0.25">
      <c r="B37" s="2" t="s">
        <v>43</v>
      </c>
      <c r="C37" s="2">
        <f>C36*0.02</f>
        <v>77822.523375771227</v>
      </c>
    </row>
    <row r="38" spans="2:8" x14ac:dyDescent="0.25">
      <c r="B38" s="2" t="s">
        <v>42</v>
      </c>
      <c r="C38" s="2">
        <f>C36-C37</f>
        <v>3813303.6454127906</v>
      </c>
    </row>
    <row r="40" spans="2:8" x14ac:dyDescent="0.25">
      <c r="B40" t="s">
        <v>45</v>
      </c>
      <c r="E40" s="7">
        <f>NPV(10%,C33,D33,E33,F33,G34)</f>
        <v>3468198.4281663499</v>
      </c>
      <c r="F40" t="s">
        <v>46</v>
      </c>
      <c r="G40">
        <v>3.5</v>
      </c>
      <c r="H40" t="s">
        <v>47</v>
      </c>
    </row>
    <row r="42" spans="2:8" x14ac:dyDescent="0.25">
      <c r="B42" t="s">
        <v>48</v>
      </c>
      <c r="E42" s="7">
        <f>C33/0.092</f>
        <v>2986304.3478260869</v>
      </c>
      <c r="F42" t="s">
        <v>46</v>
      </c>
      <c r="G42">
        <v>3</v>
      </c>
      <c r="H42" t="s">
        <v>47</v>
      </c>
    </row>
  </sheetData>
  <mergeCells count="1">
    <mergeCell ref="B35:C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 Kolbre</dc:creator>
  <cp:lastModifiedBy>Ene Kolbre</cp:lastModifiedBy>
  <dcterms:created xsi:type="dcterms:W3CDTF">2012-11-11T13:33:54Z</dcterms:created>
  <dcterms:modified xsi:type="dcterms:W3CDTF">2012-11-12T13:21:21Z</dcterms:modified>
</cp:coreProperties>
</file>