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7995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D23" i="1" l="1"/>
  <c r="D25" i="1" l="1"/>
  <c r="E23" i="1"/>
  <c r="D24" i="1"/>
  <c r="J3" i="1"/>
  <c r="E24" i="1" l="1"/>
  <c r="E25" i="1" s="1"/>
  <c r="F23" i="1"/>
  <c r="C26" i="1"/>
  <c r="D26" i="1" s="1"/>
  <c r="C23" i="1"/>
  <c r="C24" i="1" s="1"/>
  <c r="C13" i="1"/>
  <c r="J5" i="1"/>
  <c r="C9" i="1"/>
  <c r="C7" i="1"/>
  <c r="F24" i="1" l="1"/>
  <c r="F25" i="1" s="1"/>
  <c r="G23" i="1"/>
  <c r="D27" i="1"/>
  <c r="E26" i="1"/>
  <c r="C25" i="1"/>
  <c r="C27" i="1" s="1"/>
  <c r="G24" i="1" l="1"/>
  <c r="G25" i="1" s="1"/>
  <c r="H23" i="1"/>
  <c r="C36" i="1"/>
  <c r="E27" i="1"/>
  <c r="F26" i="1"/>
  <c r="H24" i="1" l="1"/>
  <c r="H25" i="1" s="1"/>
  <c r="F27" i="1"/>
  <c r="G26" i="1"/>
  <c r="G27" i="1" l="1"/>
  <c r="H26" i="1"/>
  <c r="H27" i="1" s="1"/>
  <c r="C31" i="1" s="1"/>
  <c r="C32" i="1" l="1"/>
  <c r="C33" i="1" s="1"/>
  <c r="G28" i="1" s="1"/>
  <c r="C35" i="1" s="1"/>
</calcChain>
</file>

<file path=xl/sharedStrings.xml><?xml version="1.0" encoding="utf-8"?>
<sst xmlns="http://schemas.openxmlformats.org/spreadsheetml/2006/main" count="42" uniqueCount="39">
  <si>
    <t>Ülesanne 1.2.</t>
  </si>
  <si>
    <t>Kinnisvara hindaja</t>
  </si>
  <si>
    <t>Korterite arv kokku</t>
  </si>
  <si>
    <t>Suletud netopind m2</t>
  </si>
  <si>
    <t>Välja üüritud korterite arv</t>
  </si>
  <si>
    <t>Vakants</t>
  </si>
  <si>
    <t>Tegelik</t>
  </si>
  <si>
    <t>Turul</t>
  </si>
  <si>
    <t>Valin</t>
  </si>
  <si>
    <t>Üüritulu kuus, eurot</t>
  </si>
  <si>
    <t>Üüritulu korteri kohta keskmiselt eurot/ kuus</t>
  </si>
  <si>
    <t>Üüritulu korteri kohta keskmiselt eurot/ kuus 2-3 korrus</t>
  </si>
  <si>
    <t>Üüritulu korteri kohta keskmiselt eurot/ kuus 1 ja 4 korrus</t>
  </si>
  <si>
    <t>270-280</t>
  </si>
  <si>
    <t>12-15%</t>
  </si>
  <si>
    <t>Tegevuskulu kuus</t>
  </si>
  <si>
    <t>Tegevuskulu suletud netopinna m2 kohta</t>
  </si>
  <si>
    <t>0,58-0,62</t>
  </si>
  <si>
    <t>THI</t>
  </si>
  <si>
    <t>IRR</t>
  </si>
  <si>
    <t>Elektrikilbi vahetus, eurot</t>
  </si>
  <si>
    <t>Kapmäär hindamise ajal</t>
  </si>
  <si>
    <t>Kapmäär prognoosiperioodi lõpus</t>
  </si>
  <si>
    <t>Rahavoog</t>
  </si>
  <si>
    <t>PGI</t>
  </si>
  <si>
    <t>EGI</t>
  </si>
  <si>
    <t>Tegevuskulu</t>
  </si>
  <si>
    <t>NOI</t>
  </si>
  <si>
    <t>Lõpetav rahavoog</t>
  </si>
  <si>
    <t>Turuväärtus 5.a.lõpus</t>
  </si>
  <si>
    <t>Müügikulu</t>
  </si>
  <si>
    <t>Puhas müügitulu</t>
  </si>
  <si>
    <t>5.aasta CF ja puhas müügitulu kokku</t>
  </si>
  <si>
    <t>euro</t>
  </si>
  <si>
    <t>ehk</t>
  </si>
  <si>
    <t>2,1 mln eurot</t>
  </si>
  <si>
    <t>Turuväärtus diskonteeritud CF meetodil</t>
  </si>
  <si>
    <t>Turuväärtuskapitaliseerimise meetodil</t>
  </si>
  <si>
    <t>256,5-266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</si>
</sst>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r&quot;;[Red]\-#,##0.00\ &quot;kr&quot;"/>
    <numFmt numFmtId="164" formatCode="#,##0\ &quot;€&quot;;[Red]\-#,##0\ &quot;€&quot;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9" fontId="0" fillId="0" borderId="1" xfId="0" applyNumberFormat="1" applyBorder="1"/>
    <xf numFmtId="2" fontId="0" fillId="0" borderId="1" xfId="0" applyNumberFormat="1" applyBorder="1"/>
    <xf numFmtId="10" fontId="0" fillId="0" borderId="1" xfId="0" applyNumberFormat="1" applyBorder="1"/>
    <xf numFmtId="1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164" fontId="0" fillId="0" borderId="2" xfId="0" applyNumberFormat="1" applyBorder="1"/>
    <xf numFmtId="0" fontId="0" fillId="0" borderId="5" xfId="0" applyBorder="1"/>
    <xf numFmtId="1" fontId="0" fillId="0" borderId="2" xfId="0" applyNumberFormat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F27" sqref="F27"/>
    </sheetView>
  </sheetViews>
  <sheetFormatPr defaultRowHeight="15" x14ac:dyDescent="0.25"/>
  <cols>
    <col min="2" max="2" width="19.28515625" customWidth="1"/>
    <col min="3" max="3" width="12.85546875" bestFit="1" customWidth="1"/>
    <col min="5" max="5" width="9.42578125" bestFit="1" customWidth="1"/>
    <col min="9" max="9" width="13.7109375" bestFit="1" customWidth="1"/>
  </cols>
  <sheetData>
    <row r="1" spans="1:10" x14ac:dyDescent="0.25">
      <c r="A1" t="s">
        <v>0</v>
      </c>
      <c r="C1" t="s">
        <v>1</v>
      </c>
      <c r="E1" s="1">
        <v>40868</v>
      </c>
    </row>
    <row r="3" spans="1:10" x14ac:dyDescent="0.25">
      <c r="B3" s="3"/>
      <c r="C3" s="3" t="s">
        <v>6</v>
      </c>
      <c r="D3" s="3" t="s">
        <v>7</v>
      </c>
      <c r="E3" s="3" t="s">
        <v>8</v>
      </c>
      <c r="J3">
        <f>270*0.95</f>
        <v>256.5</v>
      </c>
    </row>
    <row r="4" spans="1:10" x14ac:dyDescent="0.25">
      <c r="B4" s="3" t="s">
        <v>3</v>
      </c>
      <c r="C4" s="3">
        <v>5210</v>
      </c>
      <c r="D4" s="3"/>
      <c r="E4" s="3"/>
    </row>
    <row r="5" spans="1:10" x14ac:dyDescent="0.25">
      <c r="B5" s="3" t="s">
        <v>2</v>
      </c>
      <c r="C5" s="3">
        <v>80</v>
      </c>
      <c r="D5" s="3"/>
      <c r="E5" s="3"/>
      <c r="J5">
        <f>280*0.95</f>
        <v>266</v>
      </c>
    </row>
    <row r="6" spans="1:10" ht="30" x14ac:dyDescent="0.25">
      <c r="B6" s="4" t="s">
        <v>4</v>
      </c>
      <c r="C6" s="3">
        <v>76</v>
      </c>
      <c r="D6" s="3"/>
      <c r="E6" s="3"/>
    </row>
    <row r="7" spans="1:10" x14ac:dyDescent="0.25">
      <c r="B7" s="3" t="s">
        <v>5</v>
      </c>
      <c r="C7" s="3">
        <f>4/80*100</f>
        <v>5</v>
      </c>
      <c r="D7" s="5" t="s">
        <v>14</v>
      </c>
      <c r="E7" s="6">
        <v>0.12</v>
      </c>
    </row>
    <row r="8" spans="1:10" x14ac:dyDescent="0.25">
      <c r="B8" s="3" t="s">
        <v>9</v>
      </c>
      <c r="C8" s="3">
        <v>21128</v>
      </c>
      <c r="D8" s="3"/>
      <c r="E8" s="3"/>
    </row>
    <row r="9" spans="1:10" ht="45" x14ac:dyDescent="0.25">
      <c r="B9" s="4" t="s">
        <v>10</v>
      </c>
      <c r="C9" s="3">
        <f>C8/C6</f>
        <v>278</v>
      </c>
      <c r="D9" s="3"/>
      <c r="E9" s="3"/>
    </row>
    <row r="10" spans="1:10" ht="60" x14ac:dyDescent="0.25">
      <c r="B10" s="4" t="s">
        <v>11</v>
      </c>
      <c r="C10" s="3"/>
      <c r="D10" s="3" t="s">
        <v>13</v>
      </c>
      <c r="E10" s="3">
        <v>278</v>
      </c>
    </row>
    <row r="11" spans="1:10" ht="60" x14ac:dyDescent="0.25">
      <c r="B11" s="4" t="s">
        <v>12</v>
      </c>
      <c r="C11" s="3"/>
      <c r="D11" s="3" t="s">
        <v>38</v>
      </c>
      <c r="E11" s="3">
        <v>266</v>
      </c>
    </row>
    <row r="12" spans="1:10" x14ac:dyDescent="0.25">
      <c r="B12" s="4" t="s">
        <v>15</v>
      </c>
      <c r="C12" s="3">
        <v>2865</v>
      </c>
      <c r="D12" s="3"/>
      <c r="E12" s="3"/>
    </row>
    <row r="13" spans="1:10" ht="45" x14ac:dyDescent="0.25">
      <c r="B13" s="4" t="s">
        <v>16</v>
      </c>
      <c r="C13" s="7">
        <f>C12/C4</f>
        <v>0.5499040307101728</v>
      </c>
      <c r="D13" s="3" t="s">
        <v>17</v>
      </c>
      <c r="E13" s="3">
        <v>0.57999999999999996</v>
      </c>
    </row>
    <row r="14" spans="1:10" x14ac:dyDescent="0.25">
      <c r="B14" s="4" t="s">
        <v>18</v>
      </c>
      <c r="C14" s="6">
        <v>0.03</v>
      </c>
      <c r="D14" s="3"/>
      <c r="E14" s="3"/>
    </row>
    <row r="15" spans="1:10" x14ac:dyDescent="0.25">
      <c r="B15" s="4" t="s">
        <v>19</v>
      </c>
      <c r="C15" s="6">
        <v>0.1</v>
      </c>
      <c r="D15" s="3"/>
      <c r="E15" s="3"/>
    </row>
    <row r="16" spans="1:10" ht="30" x14ac:dyDescent="0.25">
      <c r="B16" s="4" t="s">
        <v>21</v>
      </c>
      <c r="C16" s="8">
        <v>9.1999999999999998E-2</v>
      </c>
      <c r="D16" s="3"/>
      <c r="E16" s="3"/>
    </row>
    <row r="17" spans="2:9" ht="45" x14ac:dyDescent="0.25">
      <c r="B17" s="4" t="s">
        <v>22</v>
      </c>
      <c r="C17" s="8">
        <v>8.2000000000000003E-2</v>
      </c>
      <c r="D17" s="3"/>
      <c r="E17" s="3"/>
    </row>
    <row r="18" spans="2:9" ht="30" x14ac:dyDescent="0.25">
      <c r="B18" s="4" t="s">
        <v>20</v>
      </c>
      <c r="C18" s="3">
        <v>20000</v>
      </c>
      <c r="D18" s="3"/>
      <c r="E18" s="3"/>
    </row>
    <row r="19" spans="2:9" x14ac:dyDescent="0.25">
      <c r="B19" s="2"/>
    </row>
    <row r="22" spans="2:9" x14ac:dyDescent="0.25">
      <c r="B22" s="3" t="s">
        <v>23</v>
      </c>
      <c r="C22" s="3">
        <v>1</v>
      </c>
      <c r="D22" s="3">
        <v>2</v>
      </c>
      <c r="E22" s="3">
        <v>3</v>
      </c>
      <c r="F22" s="3">
        <v>4</v>
      </c>
      <c r="G22" s="3">
        <v>5</v>
      </c>
      <c r="H22" s="3">
        <v>6</v>
      </c>
      <c r="I22" s="3"/>
    </row>
    <row r="23" spans="2:9" x14ac:dyDescent="0.25">
      <c r="B23" s="3" t="s">
        <v>24</v>
      </c>
      <c r="C23" s="3">
        <f>(40*E10+40*E11)*12</f>
        <v>261120</v>
      </c>
      <c r="D23" s="9">
        <f>C23*1.03</f>
        <v>268953.60000000003</v>
      </c>
      <c r="E23" s="9">
        <f>D23*1.03</f>
        <v>277022.20800000004</v>
      </c>
      <c r="F23" s="9">
        <f>E23*1.03</f>
        <v>285332.87424000003</v>
      </c>
      <c r="G23" s="9">
        <f>F23*1.03</f>
        <v>293892.86046720005</v>
      </c>
      <c r="H23" s="9">
        <f>G23*1.03</f>
        <v>302709.64628121606</v>
      </c>
      <c r="I23" s="3"/>
    </row>
    <row r="24" spans="2:9" x14ac:dyDescent="0.25">
      <c r="B24" s="3" t="s">
        <v>5</v>
      </c>
      <c r="C24" s="9">
        <f>C23*E7</f>
        <v>31334.399999999998</v>
      </c>
      <c r="D24" s="9">
        <f>D23*0.12</f>
        <v>32274.432000000004</v>
      </c>
      <c r="E24" s="9">
        <f>E23*0.12</f>
        <v>33242.664960000002</v>
      </c>
      <c r="F24" s="9">
        <f>F23*0.12</f>
        <v>34239.944908800004</v>
      </c>
      <c r="G24" s="9">
        <f>G23*0.12</f>
        <v>35267.143256064002</v>
      </c>
      <c r="H24" s="9">
        <f>H23*0.12</f>
        <v>36325.157553745928</v>
      </c>
      <c r="I24" s="3"/>
    </row>
    <row r="25" spans="2:9" x14ac:dyDescent="0.25">
      <c r="B25" s="3" t="s">
        <v>25</v>
      </c>
      <c r="C25" s="9">
        <f>C23-C24</f>
        <v>229785.60000000001</v>
      </c>
      <c r="D25" s="9">
        <f>D23-D24</f>
        <v>236679.16800000003</v>
      </c>
      <c r="E25" s="9">
        <f>E23-E24</f>
        <v>243779.54304000005</v>
      </c>
      <c r="F25" s="9">
        <f>F23-F24</f>
        <v>251092.92933120002</v>
      </c>
      <c r="G25" s="9">
        <f>G23-G24</f>
        <v>258625.71721113604</v>
      </c>
      <c r="H25" s="9">
        <f>H23-H24</f>
        <v>266384.48872747016</v>
      </c>
      <c r="I25" s="3"/>
    </row>
    <row r="26" spans="2:9" x14ac:dyDescent="0.25">
      <c r="B26" s="3" t="s">
        <v>26</v>
      </c>
      <c r="C26" s="9">
        <f>C4*E13*12</f>
        <v>36261.599999999999</v>
      </c>
      <c r="D26" s="9">
        <f>C26*1.03</f>
        <v>37349.447999999997</v>
      </c>
      <c r="E26" s="9">
        <f>D26*1.03</f>
        <v>38469.93144</v>
      </c>
      <c r="F26" s="9">
        <f>E26*1.03</f>
        <v>39624.029383200002</v>
      </c>
      <c r="G26" s="9">
        <f>F26*1.03</f>
        <v>40812.750264696006</v>
      </c>
      <c r="H26" s="9">
        <f>G26*1.03</f>
        <v>42037.132772636884</v>
      </c>
      <c r="I26" s="3"/>
    </row>
    <row r="27" spans="2:9" x14ac:dyDescent="0.25">
      <c r="B27" s="3" t="s">
        <v>27</v>
      </c>
      <c r="C27" s="9">
        <f t="shared" ref="C27:H27" si="0">C25-C26</f>
        <v>193524</v>
      </c>
      <c r="D27" s="9">
        <f t="shared" si="0"/>
        <v>199329.72000000003</v>
      </c>
      <c r="E27" s="9">
        <f t="shared" si="0"/>
        <v>205309.61160000006</v>
      </c>
      <c r="F27" s="9">
        <f t="shared" si="0"/>
        <v>211468.89994800003</v>
      </c>
      <c r="G27" s="9">
        <f t="shared" si="0"/>
        <v>217812.96694644005</v>
      </c>
      <c r="H27" s="9">
        <f t="shared" si="0"/>
        <v>224347.35595483327</v>
      </c>
      <c r="I27" s="3"/>
    </row>
    <row r="28" spans="2:9" ht="30" x14ac:dyDescent="0.25">
      <c r="B28" s="10" t="s">
        <v>32</v>
      </c>
      <c r="C28" s="11"/>
      <c r="D28" s="11"/>
      <c r="E28" s="11"/>
      <c r="F28" s="11"/>
      <c r="G28" s="9">
        <f>G27+C33</f>
        <v>2899037.4649432274</v>
      </c>
    </row>
    <row r="30" spans="2:9" x14ac:dyDescent="0.25">
      <c r="B30" s="3" t="s">
        <v>28</v>
      </c>
      <c r="C30" s="3" t="s">
        <v>33</v>
      </c>
    </row>
    <row r="31" spans="2:9" x14ac:dyDescent="0.25">
      <c r="B31" s="3" t="s">
        <v>29</v>
      </c>
      <c r="C31" s="9">
        <f>H27/C17</f>
        <v>2735943.3653028444</v>
      </c>
    </row>
    <row r="32" spans="2:9" x14ac:dyDescent="0.25">
      <c r="B32" s="3" t="s">
        <v>30</v>
      </c>
      <c r="C32" s="9">
        <f>C31*0.02</f>
        <v>54718.867306056891</v>
      </c>
    </row>
    <row r="33" spans="2:9" x14ac:dyDescent="0.25">
      <c r="B33" s="3" t="s">
        <v>31</v>
      </c>
      <c r="C33" s="9">
        <f>C31-C32</f>
        <v>2681224.4979967875</v>
      </c>
    </row>
    <row r="35" spans="2:9" ht="45" x14ac:dyDescent="0.25">
      <c r="B35" s="4" t="s">
        <v>36</v>
      </c>
      <c r="C35" s="13">
        <f>NPV(C15,C27,D27,E27,F27,G28)-C18</f>
        <v>2419428.6472248081</v>
      </c>
      <c r="D35" s="11" t="s">
        <v>34</v>
      </c>
      <c r="E35" s="11" t="s">
        <v>35</v>
      </c>
      <c r="F35" s="14"/>
      <c r="I35" s="16"/>
    </row>
    <row r="36" spans="2:9" ht="30" x14ac:dyDescent="0.25">
      <c r="B36" s="12" t="s">
        <v>37</v>
      </c>
      <c r="C36" s="15">
        <f>C27/C16-C18</f>
        <v>2083521.739130435</v>
      </c>
      <c r="D36" s="11" t="s">
        <v>34</v>
      </c>
      <c r="E36" s="11" t="s">
        <v>35</v>
      </c>
      <c r="F3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Tallinna Tehnikaülikool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TTÜ</dc:creator>
  <cp:lastModifiedBy>Majandusteaduskond</cp:lastModifiedBy>
  <dcterms:created xsi:type="dcterms:W3CDTF">2011-11-21T08:58:48Z</dcterms:created>
  <dcterms:modified xsi:type="dcterms:W3CDTF">2011-11-24T10:38:52Z</dcterms:modified>
</cp:coreProperties>
</file>