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<sst xmlns="http://schemas.openxmlformats.org/spreadsheetml/2006/main" count="135" uniqueCount="109">
  <si>
    <t>NB! Tegemist on vaid näitega ühest võimalikust lahenduskäigust!</t>
  </si>
  <si>
    <t>Hinnatava vara parim kasutus on kaubandus-teeninduspind, sest see asub väga soodsas äripiirkonnas ja läbi selle omandab ta kõrgeima üürihinna, kuid samas ei ole võimalik üüritava pinnana arvestada keldrit, kuna keldris asub tehniline ruum, mis oli väärtuse kuupäeval väga halvas seisukorras.</t>
  </si>
  <si>
    <t>Jrk nr</t>
  </si>
  <si>
    <t>Aadress</t>
  </si>
  <si>
    <t>Võrdlustehinguks mittesobivuse põhjendus</t>
  </si>
  <si>
    <t>Vaekoja plats 14</t>
  </si>
  <si>
    <t>SOBIB</t>
  </si>
  <si>
    <t>Ugandi tn 7</t>
  </si>
  <si>
    <t>III korruse pind, mis ei ole hinnatavaga võrreldav, sest selle üürihind erineb I k pindade üürihindadest oluliselt</t>
  </si>
  <si>
    <t>Vaekoja plats 16</t>
  </si>
  <si>
    <t>Üürihind sisaldab KM ning KOM ja HHK kulusid, mille suuruse kohta hindajal info puudub</t>
  </si>
  <si>
    <t>Vasalli käik 3</t>
  </si>
  <si>
    <t>Sirge tn 19</t>
  </si>
  <si>
    <t>Ruumid asuvad eri korrustel ning I k ruumide osakaal on väike. Kuna ülemiste korruste üürihinnad on I k üürihindadega võrreldes oluliselt madalamad, siis ei ole antud võrdlusnäide sobiv.</t>
  </si>
  <si>
    <t>Sirge tn 26</t>
  </si>
  <si>
    <t>Liiga vana tehing</t>
  </si>
  <si>
    <t>Müüri tn 8</t>
  </si>
  <si>
    <t>Büroopind, mille üürihind erineb kaubanduspindade üüridest oluliselt, mistõttu on see näide võrdlustehinguks mittesobiv</t>
  </si>
  <si>
    <t>Vasalli käik 8</t>
  </si>
  <si>
    <t>Tehing on tehtud väärtuse kuupäevast hiljem, lisaks on büroopind võrdluseks sobimatu</t>
  </si>
  <si>
    <t>Vaekoja plats 1</t>
  </si>
  <si>
    <t>Üürihind sisaldab KOM ja HHK kulusid, mille suuruse kohta hindajal info puudub</t>
  </si>
  <si>
    <t>Ugandi tn 18</t>
  </si>
  <si>
    <t>Keldrikorruse kaubanduspindade üürid on I k pindade üüridest oluliselt madalamad, mistõttu on see võrdlusnäide sobimatu</t>
  </si>
  <si>
    <t>Müüri tn 20</t>
  </si>
  <si>
    <t>Ei ole vabaturutehing, sest üüritehing ei sõlmitud vabaturutingimustes (kohalik omavalitsus andis ruumid üürile otsustuskorras)</t>
  </si>
  <si>
    <t>Sirge tn 2</t>
  </si>
  <si>
    <t>Ei ole vabaturutehing, sest üürileping on sõlmitud seotud osapoolte vahel</t>
  </si>
  <si>
    <t>Vasalli käik 1</t>
  </si>
  <si>
    <t>Kõver jalg 15</t>
  </si>
  <si>
    <t>Varade suhteliselt erinevate suuruse tõttu on võrdlusühikuks valitud üürihind taandatuna mitteeluruumi I korruse pinnale, so EUR/m², sest keldrikorruse tehnilist ruumi ei ole üldjuhul võimalik üüritava pinnana arvestada ja äripindade üürihinna kujunemisel on oluline ühiku hind;</t>
  </si>
  <si>
    <t>Võrdluselementideks valime:</t>
  </si>
  <si>
    <t>-       Mikroasukoht</t>
  </si>
  <si>
    <t>-       Kasutusotstarve</t>
  </si>
  <si>
    <t>-       Korrus</t>
  </si>
  <si>
    <t>-       Juurdepääs</t>
  </si>
  <si>
    <t>-       Mitteeluruumi seisukord</t>
  </si>
  <si>
    <t>-       Mastaap</t>
  </si>
  <si>
    <t>Turuväärtuse hindamine, NB! Väärtuse kuupäevaks on 31.03.2009.a.</t>
  </si>
  <si>
    <t>Näitaja</t>
  </si>
  <si>
    <t>Hinnatav vara</t>
  </si>
  <si>
    <t>Võrreldav vara 1</t>
  </si>
  <si>
    <t>Võrreldav vara 4</t>
  </si>
  <si>
    <t>Võrreldav vara 14</t>
  </si>
  <si>
    <t>Kommentaarid ja selgitused</t>
  </si>
  <si>
    <t>Tehingu aeg</t>
  </si>
  <si>
    <t>III kv 2008</t>
  </si>
  <si>
    <t>I kv 2009</t>
  </si>
  <si>
    <t>IV kv 2008</t>
  </si>
  <si>
    <t>Üürihinnad on odavnenud alates 2008.a III kvartalist 10% ja sama aasta IV kvartalist 5%</t>
  </si>
  <si>
    <t>Ajaline kohandus</t>
  </si>
  <si>
    <t>I kv 2009.a</t>
  </si>
  <si>
    <t>Turuolukord ebasoodsam</t>
  </si>
  <si>
    <t>Turuolukord sama</t>
  </si>
  <si>
    <t>Mikroasukoha kohandus</t>
  </si>
  <si>
    <t>Sirge tn 13 (Vanalinna asumi peatänav)</t>
  </si>
  <si>
    <t>I ja II võrdlusnäide asuvad Vanalinna siseselt soodsaamas piirkonnas, kus on ruutmeetri üürihinnad vastavalt 10% ja 5% kõrgemad ning III võrreldav vara asub hinnatavast varast ebasoodsamas piirkonnas, kus on ruutmeetri üürihinnad keskmiselt 5% madalamad kui Sirge tn ääres</t>
  </si>
  <si>
    <t>parem</t>
  </si>
  <si>
    <t>halvem</t>
  </si>
  <si>
    <t>Kasutusotstarbe kohandus</t>
  </si>
  <si>
    <t>kaubandus</t>
  </si>
  <si>
    <t>toitlustus</t>
  </si>
  <si>
    <t>Toitlustuspindade üürihinnad on ruutmeetri arvestuses keskmiselt 20% madalamad kui kaubandus- ja teeninduspindadel</t>
  </si>
  <si>
    <t>võrreldav</t>
  </si>
  <si>
    <t>Korruse kohandus</t>
  </si>
  <si>
    <t>1. korrus</t>
  </si>
  <si>
    <t>arvestatud on 1.k ruumiga</t>
  </si>
  <si>
    <t>Hindamisel on arvestatud, et hinnatava vara üüritav pind asub üksnes I korrusel, sest keldris asuvat tehnilist ruumi tavaliselt üüritava pinnana ei arvestata</t>
  </si>
  <si>
    <t>Juurdepääsu kohandus</t>
  </si>
  <si>
    <t>Tänavalt eraldi sissepääs</t>
  </si>
  <si>
    <t>Tänavalt läbi trepikoja</t>
  </si>
  <si>
    <t>Esimese korruse pindadel vähendab tänavalt eraldi sissepääsu puudumine (antud juhul sissepääs läbi trepikoja) üürihinda 10%.</t>
  </si>
  <si>
    <t>Mitteeluruumi seisukorra kohandus</t>
  </si>
  <si>
    <t>Hea</t>
  </si>
  <si>
    <t>Väga hea</t>
  </si>
  <si>
    <t>Rahuldav</t>
  </si>
  <si>
    <t>Üürihinda mõjutab ruumide seisukord, millega on hindamisel ka arvestatud</t>
  </si>
  <si>
    <t>Mastaabi kohandus</t>
  </si>
  <si>
    <t>91,8 m²</t>
  </si>
  <si>
    <t>53,1 m²</t>
  </si>
  <si>
    <t>112,3 m²</t>
  </si>
  <si>
    <t>85,6 m²</t>
  </si>
  <si>
    <t>Mastaabiefektina peame silmas seaduspära, et suurema pinnaga äriruumide pinnaühiku üürihind on väiksem kui väiksemate äriruumide vastav näitaja (hinnatava vara puhul oleme üüritava pinnana võtnud aluseks I korruse äriruumi, mille pindala on 91,8 m²)</t>
  </si>
  <si>
    <t>väiksem</t>
  </si>
  <si>
    <t>suurem</t>
  </si>
  <si>
    <t>Summaarne kohandus</t>
  </si>
  <si>
    <t>Kohanduste abs. väärtuste summa</t>
  </si>
  <si>
    <t>Kohanduste absoluutväärtuste summa on leitud kõikide kohanduste (sh. ajalise kohanduse) absoluutväärtuste summana</t>
  </si>
  <si>
    <t>Kaalud</t>
  </si>
  <si>
    <t>Kohandamisel kasutatakse kaalutud keskmist, kuna võrreldes aritmeetilise keskmisega annab see täpsema tulemuse. Kaalutud keskmise kohandatud tehingu hinna leidmiseks liidame kokku kaalutud tehingu hinnad.</t>
  </si>
  <si>
    <t>Korteriomandi nr M3 turupõhise üürihinna arvestamiseks korrutame hinnatava vara üüritava pinna (I korruse äriruumi) kaalutud keskmise kohandatud üürihinnaga</t>
  </si>
  <si>
    <t>Hindamistulemus on netorent 1,  mis ei sisalda käibemaksu ja kõrvalkulu (kommunaalkulud ning haldus- ja hoolduskulu)</t>
  </si>
  <si>
    <t>Hinnatavat vara väärtuse kuupäeval koormavad üürileping ning kinnistusraamatusse kantud koormatised ja hüpoteegid hindamistulemust ei mõjuta</t>
  </si>
  <si>
    <t>Kaalude andmisel on suurim kaal antud võrdlusnäitele nr 1, sest seda on kohandtud kõige vähem, väikseim kaal on antud võrreldavatele varadele nr 4  ja 14, sest neid on kohandatud kõige enam.</t>
  </si>
  <si>
    <t>Võrdlustehingute sobivuse analüüs on esitatud allolevas tabelis:</t>
  </si>
  <si>
    <t>Üürihind, €/m² kuus</t>
  </si>
  <si>
    <t>Ajaldatud üürihind, €/m² kuus</t>
  </si>
  <si>
    <t>Kohandatud üürihind, €/m² kuus</t>
  </si>
  <si>
    <t>Kaalutud keskmine üürihind, €/m² kuus</t>
  </si>
  <si>
    <t>Turupõhine üürihind, €/kuus</t>
  </si>
  <si>
    <t>Hinnatava vara üüritav pind (st I korruse snp), m²</t>
  </si>
  <si>
    <t>Hinnatava vara suletud netopind (snp), m²</t>
  </si>
  <si>
    <t>Turupõhine üürihind snp arvestuses, €/m² kuus</t>
  </si>
  <si>
    <t>Ümardatud turupõhine üürihind, €/kuus</t>
  </si>
  <si>
    <t>Hindamistulemus:</t>
  </si>
  <si>
    <t>Kommentaarid:</t>
  </si>
  <si>
    <t>Kaubandus/ teenindus</t>
  </si>
  <si>
    <t>Hinnatava vara turupõhine üürihind on väärtuse kuupäeval 2 390 eurot (18,40 EUR/m² taandatuna hinnatava mitteeluruumi suletud netopindalale) kuus.</t>
  </si>
  <si>
    <t xml:space="preserve">Võrreldava vara nr 4 üürihinnana võtame aluseks üürihinna, mis on taandatud esimese korruse ruumide pindalale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</si>
</sst>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3">
    <font>
      <sz val="11"/>
      <color theme="1"/>
      <name val="Calibri"/>
      <family val="2"/>
    </font>
    <font>
      <sz val="11"/>
      <color indexed="8"/>
      <name val="Calibri"/>
      <family val="2"/>
    </font>
    <font>
      <sz val="14"/>
      <color indexed="10"/>
      <name val="Arial"/>
      <family val="2"/>
    </font>
    <font>
      <sz val="10"/>
      <name val="Arial"/>
      <family val="2"/>
    </font>
    <font>
      <b/>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Font="1" applyAlignment="1">
      <alignment/>
    </xf>
    <xf numFmtId="0" fontId="3" fillId="0" borderId="0" xfId="0" applyFont="1" applyAlignment="1">
      <alignment horizontal="left" vertical="top"/>
    </xf>
    <xf numFmtId="0" fontId="3" fillId="0" borderId="0" xfId="0" applyFont="1" applyAlignment="1">
      <alignment vertical="top"/>
    </xf>
    <xf numFmtId="0" fontId="3" fillId="0" borderId="0" xfId="0" applyFont="1" applyBorder="1" applyAlignment="1">
      <alignment horizontal="left" vertical="top"/>
    </xf>
    <xf numFmtId="0" fontId="40" fillId="0" borderId="10" xfId="0" applyFont="1" applyBorder="1" applyAlignment="1">
      <alignment horizontal="center" vertical="top" wrapText="1"/>
    </xf>
    <xf numFmtId="0" fontId="3" fillId="0" borderId="10"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horizontal="left" vertical="top"/>
    </xf>
    <xf numFmtId="0" fontId="41" fillId="0" borderId="10" xfId="0" applyFont="1" applyBorder="1" applyAlignment="1">
      <alignment horizontal="center" vertical="top"/>
    </xf>
    <xf numFmtId="0" fontId="41" fillId="0" borderId="10" xfId="0" applyFont="1" applyBorder="1" applyAlignment="1">
      <alignment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0" xfId="0" applyFont="1" applyFill="1" applyBorder="1" applyAlignment="1">
      <alignment horizontal="center" vertical="top"/>
    </xf>
    <xf numFmtId="4" fontId="4" fillId="33" borderId="10" xfId="0" applyNumberFormat="1" applyFont="1" applyFill="1" applyBorder="1" applyAlignment="1">
      <alignment horizontal="center" vertical="top"/>
    </xf>
    <xf numFmtId="0" fontId="3" fillId="0" borderId="10" xfId="0" applyFont="1" applyBorder="1" applyAlignment="1">
      <alignment horizontal="center"/>
    </xf>
    <xf numFmtId="0" fontId="3" fillId="34" borderId="10" xfId="0" applyFont="1" applyFill="1" applyBorder="1" applyAlignment="1">
      <alignment horizontal="center" vertical="top" wrapText="1"/>
    </xf>
    <xf numFmtId="164" fontId="3" fillId="0" borderId="10" xfId="57" applyNumberFormat="1" applyFont="1" applyFill="1" applyBorder="1" applyAlignment="1">
      <alignment horizontal="center" vertical="top"/>
    </xf>
    <xf numFmtId="0" fontId="4" fillId="33" borderId="10" xfId="0" applyFont="1" applyFill="1" applyBorder="1" applyAlignment="1">
      <alignment horizontal="center" vertical="top" wrapText="1"/>
    </xf>
    <xf numFmtId="0" fontId="3" fillId="33" borderId="10" xfId="0" applyFont="1" applyFill="1" applyBorder="1" applyAlignment="1">
      <alignment horizontal="center" vertical="top"/>
    </xf>
    <xf numFmtId="164" fontId="3" fillId="33" borderId="10" xfId="57" applyNumberFormat="1" applyFont="1" applyFill="1" applyBorder="1" applyAlignment="1">
      <alignment horizontal="center" vertical="top"/>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xf>
    <xf numFmtId="0" fontId="3" fillId="0" borderId="10" xfId="0" applyFont="1" applyBorder="1" applyAlignment="1">
      <alignment horizontal="center" vertical="top" wrapText="1"/>
    </xf>
    <xf numFmtId="10" fontId="3" fillId="0" borderId="10" xfId="0" applyNumberFormat="1" applyFont="1" applyBorder="1" applyAlignment="1">
      <alignment horizontal="center" vertical="top"/>
    </xf>
    <xf numFmtId="9" fontId="3" fillId="35" borderId="10" xfId="57"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164" fontId="3" fillId="0" borderId="10" xfId="0" applyNumberFormat="1" applyFont="1" applyFill="1" applyBorder="1" applyAlignment="1">
      <alignment horizontal="center" vertical="top"/>
    </xf>
    <xf numFmtId="0" fontId="3" fillId="0" borderId="10" xfId="0" applyFont="1" applyBorder="1" applyAlignment="1">
      <alignment vertical="top" wrapText="1"/>
    </xf>
    <xf numFmtId="2" fontId="3" fillId="0" borderId="10" xfId="57"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4" fontId="4" fillId="33" borderId="0" xfId="0" applyNumberFormat="1" applyFont="1" applyFill="1" applyBorder="1" applyAlignment="1">
      <alignment horizontal="center" vertical="top"/>
    </xf>
    <xf numFmtId="2" fontId="3" fillId="0" borderId="0" xfId="57" applyNumberFormat="1" applyFont="1" applyFill="1" applyBorder="1" applyAlignment="1">
      <alignment horizontal="center" vertical="top"/>
    </xf>
    <xf numFmtId="0" fontId="3" fillId="0" borderId="0" xfId="0" applyFont="1" applyAlignment="1">
      <alignment/>
    </xf>
    <xf numFmtId="3" fontId="3" fillId="33" borderId="0" xfId="0" applyNumberFormat="1" applyFont="1" applyFill="1" applyBorder="1" applyAlignment="1">
      <alignment horizontal="center" vertical="top"/>
    </xf>
    <xf numFmtId="0" fontId="4" fillId="0" borderId="10" xfId="0" applyFont="1" applyBorder="1" applyAlignment="1">
      <alignment horizontal="left" vertical="top"/>
    </xf>
    <xf numFmtId="3" fontId="4" fillId="0" borderId="10" xfId="0" applyNumberFormat="1" applyFont="1" applyBorder="1" applyAlignment="1">
      <alignment horizontal="center" vertical="top"/>
    </xf>
    <xf numFmtId="3" fontId="4" fillId="0" borderId="0" xfId="0" applyNumberFormat="1" applyFont="1" applyAlignment="1">
      <alignment horizontal="center" vertical="top"/>
    </xf>
    <xf numFmtId="3" fontId="3" fillId="0" borderId="0" xfId="0" applyNumberFormat="1" applyFont="1" applyAlignment="1">
      <alignment horizontal="center" vertical="top"/>
    </xf>
    <xf numFmtId="0" fontId="42" fillId="0" borderId="0" xfId="0" applyFont="1" applyAlignment="1">
      <alignment/>
    </xf>
    <xf numFmtId="2" fontId="4" fillId="0" borderId="10" xfId="57" applyNumberFormat="1" applyFont="1" applyFill="1" applyBorder="1" applyAlignment="1">
      <alignment horizontal="center" vertical="top"/>
    </xf>
    <xf numFmtId="0" fontId="4" fillId="0" borderId="0" xfId="0" applyFont="1" applyBorder="1" applyAlignment="1">
      <alignment horizontal="left" vertical="top"/>
    </xf>
    <xf numFmtId="2" fontId="4" fillId="0" borderId="0" xfId="57" applyNumberFormat="1" applyFont="1" applyFill="1" applyBorder="1" applyAlignment="1">
      <alignment horizontal="center" vertical="top"/>
    </xf>
    <xf numFmtId="0" fontId="4" fillId="0" borderId="0" xfId="0" applyFont="1" applyAlignment="1">
      <alignment horizontal="left" vertical="top"/>
    </xf>
    <xf numFmtId="0" fontId="5" fillId="0" borderId="0" xfId="0" applyFont="1" applyBorder="1" applyAlignment="1">
      <alignment horizontal="left" vertical="top"/>
    </xf>
    <xf numFmtId="0" fontId="5" fillId="0" borderId="0" xfId="0" applyFont="1" applyAlignment="1">
      <alignment horizontal="lef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Alignment="1">
      <alignment horizontal="center" vertical="top"/>
    </xf>
    <xf numFmtId="0" fontId="3" fillId="35" borderId="13" xfId="0" applyFont="1" applyFill="1" applyBorder="1" applyAlignment="1">
      <alignment horizontal="left" vertical="top" wrapText="1"/>
    </xf>
    <xf numFmtId="0" fontId="3" fillId="35" borderId="14"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35" borderId="13" xfId="0" applyFont="1" applyFill="1" applyBorder="1" applyAlignment="1">
      <alignment horizontal="center" vertical="top" wrapText="1"/>
    </xf>
    <xf numFmtId="0" fontId="3" fillId="35" borderId="14" xfId="0" applyFont="1" applyFill="1" applyBorder="1" applyAlignment="1">
      <alignment horizontal="center" vertical="top" wrapText="1"/>
    </xf>
    <xf numFmtId="0" fontId="3" fillId="35" borderId="15" xfId="0" applyFont="1" applyFill="1" applyBorder="1" applyAlignment="1">
      <alignment horizontal="center"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34" borderId="13" xfId="0" applyFont="1" applyFill="1" applyBorder="1" applyAlignment="1">
      <alignment vertical="top" wrapText="1"/>
    </xf>
    <xf numFmtId="0" fontId="3" fillId="34" borderId="14" xfId="0" applyFont="1" applyFill="1" applyBorder="1" applyAlignment="1">
      <alignment vertical="top" wrapText="1"/>
    </xf>
    <xf numFmtId="0" fontId="3" fillId="34" borderId="15" xfId="0" applyFont="1" applyFill="1" applyBorder="1" applyAlignment="1">
      <alignment vertical="top" wrapText="1"/>
    </xf>
    <xf numFmtId="0" fontId="3"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5" xfId="0" applyFont="1" applyFill="1" applyBorder="1" applyAlignment="1">
      <alignment horizontal="center"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vertical="top"/>
    </xf>
    <xf numFmtId="0" fontId="3" fillId="0" borderId="15" xfId="0" applyFont="1" applyBorder="1" applyAlignment="1">
      <alignmen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2" fillId="0" borderId="0" xfId="0" applyFont="1" applyAlignment="1">
      <alignment horizontal="center"/>
    </xf>
    <xf numFmtId="0" fontId="40" fillId="0" borderId="10" xfId="0" applyFont="1" applyBorder="1" applyAlignment="1">
      <alignment horizontal="center" vertical="top" wrapText="1"/>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5"/>
  <sheetViews>
    <sheetView tabSelected="1" zoomScalePageLayoutView="0" workbookViewId="0" topLeftCell="A1">
      <selection activeCell="A4" sqref="A4:F4"/>
    </sheetView>
  </sheetViews>
  <sheetFormatPr defaultColWidth="9.140625" defaultRowHeight="15"/>
  <cols>
    <col min="1" max="1" width="42.8515625" style="0" customWidth="1"/>
    <col min="2" max="4" width="22.140625" style="0" bestFit="1" customWidth="1"/>
    <col min="5" max="5" width="19.00390625" style="0" bestFit="1" customWidth="1"/>
    <col min="6" max="6" width="52.7109375" style="0" customWidth="1"/>
  </cols>
  <sheetData>
    <row r="1" spans="1:6" ht="18">
      <c r="A1" s="79" t="s">
        <v>0</v>
      </c>
      <c r="B1" s="79"/>
      <c r="C1" s="79"/>
      <c r="D1" s="79"/>
      <c r="E1" s="79"/>
      <c r="F1" s="79"/>
    </row>
    <row r="2" spans="1:6" ht="15">
      <c r="A2" s="49"/>
      <c r="B2" s="49"/>
      <c r="C2" s="49"/>
      <c r="D2" s="49"/>
      <c r="E2" s="49"/>
      <c r="F2" s="49"/>
    </row>
    <row r="3" spans="1:6" s="40" customFormat="1" ht="12.75">
      <c r="A3" s="75" t="s">
        <v>1</v>
      </c>
      <c r="B3" s="75"/>
      <c r="C3" s="75"/>
      <c r="D3" s="75"/>
      <c r="E3" s="75"/>
      <c r="F3" s="75"/>
    </row>
    <row r="4" spans="1:6" s="40" customFormat="1" ht="12.75">
      <c r="A4" s="73"/>
      <c r="B4" s="73"/>
      <c r="C4" s="73"/>
      <c r="D4" s="73"/>
      <c r="E4" s="73"/>
      <c r="F4" s="73"/>
    </row>
    <row r="5" spans="1:6" s="40" customFormat="1" ht="12.75">
      <c r="A5" s="73" t="s">
        <v>94</v>
      </c>
      <c r="B5" s="73"/>
      <c r="C5" s="73"/>
      <c r="D5" s="73"/>
      <c r="E5" s="73"/>
      <c r="F5" s="73"/>
    </row>
    <row r="6" spans="1:6" s="40" customFormat="1" ht="12.75">
      <c r="A6" s="4" t="s">
        <v>2</v>
      </c>
      <c r="B6" s="4" t="s">
        <v>3</v>
      </c>
      <c r="C6" s="80" t="s">
        <v>4</v>
      </c>
      <c r="D6" s="80"/>
      <c r="E6" s="80"/>
      <c r="F6" s="80"/>
    </row>
    <row r="7" spans="1:6" s="40" customFormat="1" ht="12.75">
      <c r="A7" s="5">
        <v>1</v>
      </c>
      <c r="B7" s="6" t="s">
        <v>5</v>
      </c>
      <c r="C7" s="74" t="s">
        <v>6</v>
      </c>
      <c r="D7" s="74"/>
      <c r="E7" s="74"/>
      <c r="F7" s="74"/>
    </row>
    <row r="8" spans="1:6" s="40" customFormat="1" ht="12.75">
      <c r="A8" s="5">
        <v>2</v>
      </c>
      <c r="B8" s="6" t="s">
        <v>7</v>
      </c>
      <c r="C8" s="74" t="s">
        <v>8</v>
      </c>
      <c r="D8" s="74"/>
      <c r="E8" s="74"/>
      <c r="F8" s="74"/>
    </row>
    <row r="9" spans="1:6" s="40" customFormat="1" ht="12.75">
      <c r="A9" s="5">
        <v>3</v>
      </c>
      <c r="B9" s="6" t="s">
        <v>9</v>
      </c>
      <c r="C9" s="74" t="s">
        <v>10</v>
      </c>
      <c r="D9" s="74"/>
      <c r="E9" s="74"/>
      <c r="F9" s="74"/>
    </row>
    <row r="10" spans="1:6" s="40" customFormat="1" ht="12.75">
      <c r="A10" s="5">
        <v>4</v>
      </c>
      <c r="B10" s="6" t="s">
        <v>11</v>
      </c>
      <c r="C10" s="74" t="s">
        <v>6</v>
      </c>
      <c r="D10" s="74"/>
      <c r="E10" s="74"/>
      <c r="F10" s="74"/>
    </row>
    <row r="11" spans="1:6" s="40" customFormat="1" ht="12.75">
      <c r="A11" s="5">
        <v>5</v>
      </c>
      <c r="B11" s="6" t="s">
        <v>12</v>
      </c>
      <c r="C11" s="76" t="s">
        <v>13</v>
      </c>
      <c r="D11" s="77"/>
      <c r="E11" s="77"/>
      <c r="F11" s="78"/>
    </row>
    <row r="12" spans="1:6" s="40" customFormat="1" ht="12.75">
      <c r="A12" s="5">
        <v>6</v>
      </c>
      <c r="B12" s="6" t="s">
        <v>14</v>
      </c>
      <c r="C12" s="74" t="s">
        <v>15</v>
      </c>
      <c r="D12" s="74"/>
      <c r="E12" s="74"/>
      <c r="F12" s="74"/>
    </row>
    <row r="13" spans="1:6" s="40" customFormat="1" ht="12.75">
      <c r="A13" s="5">
        <v>7</v>
      </c>
      <c r="B13" s="6" t="s">
        <v>16</v>
      </c>
      <c r="C13" s="74" t="s">
        <v>17</v>
      </c>
      <c r="D13" s="74"/>
      <c r="E13" s="74"/>
      <c r="F13" s="74"/>
    </row>
    <row r="14" spans="1:6" s="40" customFormat="1" ht="12.75">
      <c r="A14" s="5">
        <v>8</v>
      </c>
      <c r="B14" s="6" t="s">
        <v>18</v>
      </c>
      <c r="C14" s="74" t="s">
        <v>19</v>
      </c>
      <c r="D14" s="74"/>
      <c r="E14" s="74"/>
      <c r="F14" s="74"/>
    </row>
    <row r="15" spans="1:6" s="40" customFormat="1" ht="12.75">
      <c r="A15" s="5">
        <v>9</v>
      </c>
      <c r="B15" s="6" t="s">
        <v>20</v>
      </c>
      <c r="C15" s="74" t="s">
        <v>21</v>
      </c>
      <c r="D15" s="74"/>
      <c r="E15" s="74"/>
      <c r="F15" s="74"/>
    </row>
    <row r="16" spans="1:6" s="40" customFormat="1" ht="12.75">
      <c r="A16" s="5">
        <v>10</v>
      </c>
      <c r="B16" s="6" t="s">
        <v>22</v>
      </c>
      <c r="C16" s="74" t="s">
        <v>23</v>
      </c>
      <c r="D16" s="74"/>
      <c r="E16" s="74"/>
      <c r="F16" s="74"/>
    </row>
    <row r="17" spans="1:6" s="40" customFormat="1" ht="12.75">
      <c r="A17" s="5">
        <v>11</v>
      </c>
      <c r="B17" s="6" t="s">
        <v>24</v>
      </c>
      <c r="C17" s="74" t="s">
        <v>25</v>
      </c>
      <c r="D17" s="74"/>
      <c r="E17" s="74"/>
      <c r="F17" s="74"/>
    </row>
    <row r="18" spans="1:6" s="40" customFormat="1" ht="12.75">
      <c r="A18" s="5">
        <v>12</v>
      </c>
      <c r="B18" s="6" t="s">
        <v>26</v>
      </c>
      <c r="C18" s="74" t="s">
        <v>27</v>
      </c>
      <c r="D18" s="74"/>
      <c r="E18" s="74"/>
      <c r="F18" s="74"/>
    </row>
    <row r="19" spans="1:6" s="40" customFormat="1" ht="12.75">
      <c r="A19" s="5">
        <v>13</v>
      </c>
      <c r="B19" s="6" t="s">
        <v>28</v>
      </c>
      <c r="C19" s="74" t="s">
        <v>17</v>
      </c>
      <c r="D19" s="74"/>
      <c r="E19" s="74"/>
      <c r="F19" s="74"/>
    </row>
    <row r="20" spans="1:6" s="40" customFormat="1" ht="12.75">
      <c r="A20" s="8">
        <v>14</v>
      </c>
      <c r="B20" s="9" t="s">
        <v>29</v>
      </c>
      <c r="C20" s="74" t="s">
        <v>6</v>
      </c>
      <c r="D20" s="74"/>
      <c r="E20" s="74"/>
      <c r="F20" s="74"/>
    </row>
    <row r="21" spans="1:6" s="40" customFormat="1" ht="12.75">
      <c r="A21" s="1"/>
      <c r="B21" s="2"/>
      <c r="C21" s="2"/>
      <c r="D21" s="2"/>
      <c r="E21" s="2"/>
      <c r="F21" s="2"/>
    </row>
    <row r="22" spans="1:6" s="40" customFormat="1" ht="12.75">
      <c r="A22" s="75" t="s">
        <v>30</v>
      </c>
      <c r="B22" s="75"/>
      <c r="C22" s="75"/>
      <c r="D22" s="75"/>
      <c r="E22" s="75"/>
      <c r="F22" s="75"/>
    </row>
    <row r="23" spans="1:6" s="40" customFormat="1" ht="12.75">
      <c r="A23" s="73"/>
      <c r="B23" s="73"/>
      <c r="C23" s="73"/>
      <c r="D23" s="73"/>
      <c r="E23" s="73"/>
      <c r="F23" s="73"/>
    </row>
    <row r="24" spans="1:6" s="40" customFormat="1" ht="12.75">
      <c r="A24" s="73" t="s">
        <v>31</v>
      </c>
      <c r="B24" s="73"/>
      <c r="C24" s="73"/>
      <c r="D24" s="73"/>
      <c r="E24" s="73"/>
      <c r="F24" s="73"/>
    </row>
    <row r="25" spans="1:6" s="40" customFormat="1" ht="12.75">
      <c r="A25" s="73" t="s">
        <v>32</v>
      </c>
      <c r="B25" s="73"/>
      <c r="C25" s="73"/>
      <c r="D25" s="73"/>
      <c r="E25" s="73"/>
      <c r="F25" s="73"/>
    </row>
    <row r="26" spans="1:6" s="40" customFormat="1" ht="12.75">
      <c r="A26" s="73" t="s">
        <v>33</v>
      </c>
      <c r="B26" s="73"/>
      <c r="C26" s="73"/>
      <c r="D26" s="73"/>
      <c r="E26" s="73"/>
      <c r="F26" s="73"/>
    </row>
    <row r="27" spans="1:6" s="40" customFormat="1" ht="12.75">
      <c r="A27" s="73" t="s">
        <v>34</v>
      </c>
      <c r="B27" s="73"/>
      <c r="C27" s="73"/>
      <c r="D27" s="73"/>
      <c r="E27" s="73"/>
      <c r="F27" s="73"/>
    </row>
    <row r="28" spans="1:6" s="40" customFormat="1" ht="12.75">
      <c r="A28" s="73" t="s">
        <v>35</v>
      </c>
      <c r="B28" s="73"/>
      <c r="C28" s="73"/>
      <c r="D28" s="73"/>
      <c r="E28" s="73"/>
      <c r="F28" s="73"/>
    </row>
    <row r="29" spans="1:6" s="40" customFormat="1" ht="12.75">
      <c r="A29" s="73" t="s">
        <v>36</v>
      </c>
      <c r="B29" s="73"/>
      <c r="C29" s="73"/>
      <c r="D29" s="73"/>
      <c r="E29" s="73"/>
      <c r="F29" s="73"/>
    </row>
    <row r="30" spans="1:6" s="40" customFormat="1" ht="12.75">
      <c r="A30" s="73" t="s">
        <v>37</v>
      </c>
      <c r="B30" s="73"/>
      <c r="C30" s="73"/>
      <c r="D30" s="73"/>
      <c r="E30" s="73"/>
      <c r="F30" s="73"/>
    </row>
    <row r="31" spans="1:7" ht="15">
      <c r="A31" s="73"/>
      <c r="B31" s="73"/>
      <c r="C31" s="73"/>
      <c r="D31" s="73"/>
      <c r="E31" s="73"/>
      <c r="F31" s="73"/>
      <c r="G31" s="81"/>
    </row>
    <row r="32" spans="1:6" s="40" customFormat="1" ht="12.75">
      <c r="A32" s="73"/>
      <c r="B32" s="73"/>
      <c r="C32" s="73"/>
      <c r="D32" s="73"/>
      <c r="E32" s="73"/>
      <c r="F32" s="73"/>
    </row>
    <row r="33" spans="1:6" s="40" customFormat="1" ht="12.75">
      <c r="A33" s="73" t="s">
        <v>38</v>
      </c>
      <c r="B33" s="73"/>
      <c r="C33" s="73"/>
      <c r="D33" s="73"/>
      <c r="E33" s="73"/>
      <c r="F33" s="73"/>
    </row>
    <row r="34" spans="1:6" s="40" customFormat="1" ht="12.75">
      <c r="A34" s="10" t="s">
        <v>39</v>
      </c>
      <c r="B34" s="11" t="s">
        <v>40</v>
      </c>
      <c r="C34" s="10" t="s">
        <v>41</v>
      </c>
      <c r="D34" s="10" t="s">
        <v>42</v>
      </c>
      <c r="E34" s="10" t="s">
        <v>43</v>
      </c>
      <c r="F34" s="12" t="s">
        <v>44</v>
      </c>
    </row>
    <row r="35" spans="1:6" s="40" customFormat="1" ht="25.5">
      <c r="A35" s="71" t="s">
        <v>95</v>
      </c>
      <c r="B35" s="72"/>
      <c r="C35" s="13">
        <v>37.2</v>
      </c>
      <c r="D35" s="13">
        <v>21.56</v>
      </c>
      <c r="E35" s="13">
        <v>19.7</v>
      </c>
      <c r="F35" s="28" t="s">
        <v>108</v>
      </c>
    </row>
    <row r="36" spans="1:6" s="40" customFormat="1" ht="12.75">
      <c r="A36" s="67" t="s">
        <v>45</v>
      </c>
      <c r="B36" s="68"/>
      <c r="C36" s="14" t="s">
        <v>46</v>
      </c>
      <c r="D36" s="14" t="s">
        <v>47</v>
      </c>
      <c r="E36" s="14" t="s">
        <v>48</v>
      </c>
      <c r="F36" s="64" t="s">
        <v>49</v>
      </c>
    </row>
    <row r="37" spans="1:6" s="40" customFormat="1" ht="25.5">
      <c r="A37" s="69" t="s">
        <v>50</v>
      </c>
      <c r="B37" s="61" t="s">
        <v>51</v>
      </c>
      <c r="C37" s="15" t="s">
        <v>52</v>
      </c>
      <c r="D37" s="15" t="s">
        <v>53</v>
      </c>
      <c r="E37" s="15" t="s">
        <v>52</v>
      </c>
      <c r="F37" s="65"/>
    </row>
    <row r="38" spans="1:6" s="40" customFormat="1" ht="12.75">
      <c r="A38" s="70"/>
      <c r="B38" s="63"/>
      <c r="C38" s="16">
        <v>-0.1</v>
      </c>
      <c r="D38" s="16">
        <v>0</v>
      </c>
      <c r="E38" s="16">
        <v>-0.05</v>
      </c>
      <c r="F38" s="66"/>
    </row>
    <row r="39" spans="1:6" s="40" customFormat="1" ht="12.75">
      <c r="A39" s="71" t="s">
        <v>96</v>
      </c>
      <c r="B39" s="72"/>
      <c r="C39" s="13">
        <f>C35+(C38*C35)</f>
        <v>33.480000000000004</v>
      </c>
      <c r="D39" s="13">
        <f>D35+(D38*D35)</f>
        <v>21.56</v>
      </c>
      <c r="E39" s="13">
        <f>E35+(E38*E35)</f>
        <v>18.715</v>
      </c>
      <c r="F39" s="6"/>
    </row>
    <row r="40" spans="1:6" s="40" customFormat="1" ht="12.75" hidden="1">
      <c r="A40" s="50"/>
      <c r="B40" s="61"/>
      <c r="C40" s="17"/>
      <c r="D40" s="17"/>
      <c r="E40" s="17"/>
      <c r="F40" s="6"/>
    </row>
    <row r="41" spans="1:6" s="40" customFormat="1" ht="12.75" hidden="1">
      <c r="A41" s="51"/>
      <c r="B41" s="62"/>
      <c r="C41" s="18"/>
      <c r="D41" s="18"/>
      <c r="E41" s="18"/>
      <c r="F41" s="6"/>
    </row>
    <row r="42" spans="1:6" s="40" customFormat="1" ht="12.75" hidden="1">
      <c r="A42" s="52"/>
      <c r="B42" s="63"/>
      <c r="C42" s="19">
        <v>0</v>
      </c>
      <c r="D42" s="19">
        <v>0</v>
      </c>
      <c r="E42" s="19">
        <v>0</v>
      </c>
      <c r="F42" s="6"/>
    </row>
    <row r="43" spans="1:6" s="40" customFormat="1" ht="30.75" customHeight="1">
      <c r="A43" s="58" t="s">
        <v>54</v>
      </c>
      <c r="B43" s="61" t="s">
        <v>55</v>
      </c>
      <c r="C43" s="20" t="s">
        <v>5</v>
      </c>
      <c r="D43" s="20" t="s">
        <v>11</v>
      </c>
      <c r="E43" s="20" t="s">
        <v>29</v>
      </c>
      <c r="F43" s="58" t="s">
        <v>56</v>
      </c>
    </row>
    <row r="44" spans="1:6" s="40" customFormat="1" ht="12.75">
      <c r="A44" s="59"/>
      <c r="B44" s="62"/>
      <c r="C44" s="21" t="s">
        <v>57</v>
      </c>
      <c r="D44" s="21" t="s">
        <v>57</v>
      </c>
      <c r="E44" s="21" t="s">
        <v>58</v>
      </c>
      <c r="F44" s="59"/>
    </row>
    <row r="45" spans="1:6" s="40" customFormat="1" ht="21" customHeight="1">
      <c r="A45" s="60"/>
      <c r="B45" s="63"/>
      <c r="C45" s="16">
        <v>-0.1</v>
      </c>
      <c r="D45" s="16">
        <v>-0.05</v>
      </c>
      <c r="E45" s="16">
        <v>0.05</v>
      </c>
      <c r="F45" s="60"/>
    </row>
    <row r="46" spans="1:6" s="40" customFormat="1" ht="12.75">
      <c r="A46" s="58" t="s">
        <v>59</v>
      </c>
      <c r="B46" s="61" t="s">
        <v>106</v>
      </c>
      <c r="C46" s="22" t="s">
        <v>60</v>
      </c>
      <c r="D46" s="22" t="s">
        <v>61</v>
      </c>
      <c r="E46" s="22" t="s">
        <v>61</v>
      </c>
      <c r="F46" s="64" t="s">
        <v>62</v>
      </c>
    </row>
    <row r="47" spans="1:6" s="40" customFormat="1" ht="12.75">
      <c r="A47" s="59"/>
      <c r="B47" s="62"/>
      <c r="C47" s="5" t="s">
        <v>63</v>
      </c>
      <c r="D47" s="5" t="s">
        <v>58</v>
      </c>
      <c r="E47" s="5" t="s">
        <v>58</v>
      </c>
      <c r="F47" s="65"/>
    </row>
    <row r="48" spans="1:6" s="40" customFormat="1" ht="12.75">
      <c r="A48" s="60"/>
      <c r="B48" s="63"/>
      <c r="C48" s="16">
        <v>0</v>
      </c>
      <c r="D48" s="16">
        <v>0.2</v>
      </c>
      <c r="E48" s="16">
        <v>0.2</v>
      </c>
      <c r="F48" s="66"/>
    </row>
    <row r="49" spans="1:6" s="40" customFormat="1" ht="25.5">
      <c r="A49" s="58" t="s">
        <v>64</v>
      </c>
      <c r="B49" s="61" t="s">
        <v>65</v>
      </c>
      <c r="C49" s="22" t="s">
        <v>65</v>
      </c>
      <c r="D49" s="22" t="s">
        <v>66</v>
      </c>
      <c r="E49" s="22" t="s">
        <v>65</v>
      </c>
      <c r="F49" s="64" t="s">
        <v>67</v>
      </c>
    </row>
    <row r="50" spans="1:6" s="40" customFormat="1" ht="12.75">
      <c r="A50" s="59"/>
      <c r="B50" s="62"/>
      <c r="C50" s="5" t="s">
        <v>63</v>
      </c>
      <c r="D50" s="5" t="s">
        <v>63</v>
      </c>
      <c r="E50" s="5" t="s">
        <v>63</v>
      </c>
      <c r="F50" s="65"/>
    </row>
    <row r="51" spans="1:6" s="40" customFormat="1" ht="12.75">
      <c r="A51" s="60"/>
      <c r="B51" s="63"/>
      <c r="C51" s="16">
        <v>0</v>
      </c>
      <c r="D51" s="16">
        <v>0</v>
      </c>
      <c r="E51" s="16">
        <v>0</v>
      </c>
      <c r="F51" s="66"/>
    </row>
    <row r="52" spans="1:6" s="40" customFormat="1" ht="12.75">
      <c r="A52" s="58" t="s">
        <v>68</v>
      </c>
      <c r="B52" s="61" t="s">
        <v>69</v>
      </c>
      <c r="C52" s="5" t="s">
        <v>69</v>
      </c>
      <c r="D52" s="5" t="s">
        <v>69</v>
      </c>
      <c r="E52" s="5" t="s">
        <v>70</v>
      </c>
      <c r="F52" s="64" t="s">
        <v>71</v>
      </c>
    </row>
    <row r="53" spans="1:6" s="40" customFormat="1" ht="12.75">
      <c r="A53" s="59"/>
      <c r="B53" s="62"/>
      <c r="C53" s="5" t="s">
        <v>63</v>
      </c>
      <c r="D53" s="5" t="s">
        <v>63</v>
      </c>
      <c r="E53" s="5" t="s">
        <v>58</v>
      </c>
      <c r="F53" s="65"/>
    </row>
    <row r="54" spans="1:6" s="40" customFormat="1" ht="12.75">
      <c r="A54" s="60"/>
      <c r="B54" s="63"/>
      <c r="C54" s="16">
        <v>0</v>
      </c>
      <c r="D54" s="16">
        <v>0</v>
      </c>
      <c r="E54" s="16">
        <v>0.1</v>
      </c>
      <c r="F54" s="66"/>
    </row>
    <row r="55" spans="1:6" s="40" customFormat="1" ht="12.75">
      <c r="A55" s="58" t="s">
        <v>72</v>
      </c>
      <c r="B55" s="61" t="s">
        <v>73</v>
      </c>
      <c r="C55" s="22" t="s">
        <v>74</v>
      </c>
      <c r="D55" s="22" t="s">
        <v>75</v>
      </c>
      <c r="E55" s="22" t="s">
        <v>73</v>
      </c>
      <c r="F55" s="64" t="s">
        <v>76</v>
      </c>
    </row>
    <row r="56" spans="1:6" s="40" customFormat="1" ht="12.75">
      <c r="A56" s="59"/>
      <c r="B56" s="62"/>
      <c r="C56" s="5" t="s">
        <v>57</v>
      </c>
      <c r="D56" s="5" t="s">
        <v>58</v>
      </c>
      <c r="E56" s="5" t="s">
        <v>63</v>
      </c>
      <c r="F56" s="65"/>
    </row>
    <row r="57" spans="1:6" s="40" customFormat="1" ht="12.75">
      <c r="A57" s="60"/>
      <c r="B57" s="63"/>
      <c r="C57" s="16">
        <v>-0.1</v>
      </c>
      <c r="D57" s="16">
        <v>0.1</v>
      </c>
      <c r="E57" s="16">
        <v>0</v>
      </c>
      <c r="F57" s="66"/>
    </row>
    <row r="58" spans="1:6" s="40" customFormat="1" ht="40.5" customHeight="1">
      <c r="A58" s="58" t="s">
        <v>77</v>
      </c>
      <c r="B58" s="61" t="s">
        <v>78</v>
      </c>
      <c r="C58" s="21" t="s">
        <v>79</v>
      </c>
      <c r="D58" s="21" t="s">
        <v>80</v>
      </c>
      <c r="E58" s="21" t="s">
        <v>81</v>
      </c>
      <c r="F58" s="64" t="s">
        <v>82</v>
      </c>
    </row>
    <row r="59" spans="1:6" s="40" customFormat="1" ht="12.75">
      <c r="A59" s="59"/>
      <c r="B59" s="62"/>
      <c r="C59" s="5" t="s">
        <v>83</v>
      </c>
      <c r="D59" s="5" t="s">
        <v>84</v>
      </c>
      <c r="E59" s="5" t="s">
        <v>63</v>
      </c>
      <c r="F59" s="65"/>
    </row>
    <row r="60" spans="1:6" s="40" customFormat="1" ht="12.75">
      <c r="A60" s="60"/>
      <c r="B60" s="63"/>
      <c r="C60" s="23">
        <v>-0.05</v>
      </c>
      <c r="D60" s="23">
        <v>0.05</v>
      </c>
      <c r="E60" s="23">
        <v>0</v>
      </c>
      <c r="F60" s="66"/>
    </row>
    <row r="61" spans="1:6" s="40" customFormat="1" ht="12.75" hidden="1">
      <c r="A61" s="50"/>
      <c r="B61" s="53"/>
      <c r="C61" s="24"/>
      <c r="D61" s="24"/>
      <c r="E61" s="24"/>
      <c r="F61" s="6"/>
    </row>
    <row r="62" spans="1:6" s="40" customFormat="1" ht="12.75" hidden="1">
      <c r="A62" s="51"/>
      <c r="B62" s="54"/>
      <c r="C62" s="24"/>
      <c r="D62" s="24"/>
      <c r="E62" s="24"/>
      <c r="F62" s="6"/>
    </row>
    <row r="63" spans="1:6" s="40" customFormat="1" ht="12.75" hidden="1">
      <c r="A63" s="52"/>
      <c r="B63" s="55"/>
      <c r="C63" s="16">
        <v>0</v>
      </c>
      <c r="D63" s="16">
        <v>0</v>
      </c>
      <c r="E63" s="16">
        <v>0</v>
      </c>
      <c r="F63" s="6"/>
    </row>
    <row r="64" spans="1:6" s="40" customFormat="1" ht="12.75" hidden="1">
      <c r="A64" s="50"/>
      <c r="B64" s="53"/>
      <c r="C64" s="25"/>
      <c r="D64" s="25"/>
      <c r="E64" s="25"/>
      <c r="F64" s="6"/>
    </row>
    <row r="65" spans="1:6" s="40" customFormat="1" ht="12.75" hidden="1">
      <c r="A65" s="51"/>
      <c r="B65" s="54"/>
      <c r="C65" s="26"/>
      <c r="D65" s="26"/>
      <c r="E65" s="26"/>
      <c r="F65" s="6"/>
    </row>
    <row r="66" spans="1:6" s="40" customFormat="1" ht="12.75" hidden="1">
      <c r="A66" s="52"/>
      <c r="B66" s="55"/>
      <c r="C66" s="16">
        <v>0</v>
      </c>
      <c r="D66" s="16">
        <v>0</v>
      </c>
      <c r="E66" s="16">
        <v>0</v>
      </c>
      <c r="F66" s="6"/>
    </row>
    <row r="67" spans="1:6" s="40" customFormat="1" ht="12.75">
      <c r="A67" s="47" t="s">
        <v>85</v>
      </c>
      <c r="B67" s="48"/>
      <c r="C67" s="27">
        <f>C42+C45+C54+C57+C66+C48+C51+C63+C60</f>
        <v>-0.25</v>
      </c>
      <c r="D67" s="27">
        <f>D42+D45+D54+D57+D66+D48+D51+D63+D60</f>
        <v>0.3</v>
      </c>
      <c r="E67" s="27">
        <f>E42+E45+E54+E57+E66+E48+E51+E63+E60</f>
        <v>0.35000000000000003</v>
      </c>
      <c r="F67" s="6"/>
    </row>
    <row r="68" spans="1:6" s="40" customFormat="1" ht="12.75">
      <c r="A68" s="56" t="s">
        <v>97</v>
      </c>
      <c r="B68" s="57"/>
      <c r="C68" s="13">
        <f>(C39*C67)+C39</f>
        <v>25.110000000000003</v>
      </c>
      <c r="D68" s="13">
        <f>(D39*D67)+D39</f>
        <v>28.028</v>
      </c>
      <c r="E68" s="13">
        <f>(E39*E67)+E39</f>
        <v>25.26525</v>
      </c>
      <c r="F68" s="6"/>
    </row>
    <row r="69" spans="1:6" s="40" customFormat="1" ht="38.25">
      <c r="A69" s="47" t="s">
        <v>86</v>
      </c>
      <c r="B69" s="48"/>
      <c r="C69" s="27">
        <f>ABS(C38)+ABS(C42)+ABS(C45)+ABS(C54)+ABS(C57)+ABS(C66)+ABS(C48)+ABS(C51)+ABS(C60)+ABS(C63)</f>
        <v>0.35000000000000003</v>
      </c>
      <c r="D69" s="27">
        <f>ABS(D38)+ABS(D42)+ABS(D45)+ABS(D54)+ABS(D57)+ABS(D66)+ABS(D48)+ABS(D51)+ABS(D60)+ABS(D63)</f>
        <v>0.4</v>
      </c>
      <c r="E69" s="27">
        <f>ABS(E38)+ABS(E42)+ABS(E45)+ABS(E54)+ABS(E57)+ABS(E66)+ABS(E48)+ABS(E51)+ABS(E60)+ABS(E63)</f>
        <v>0.4</v>
      </c>
      <c r="F69" s="28" t="s">
        <v>87</v>
      </c>
    </row>
    <row r="70" spans="1:6" s="40" customFormat="1" ht="51">
      <c r="A70" s="47" t="s">
        <v>88</v>
      </c>
      <c r="B70" s="48"/>
      <c r="C70" s="29">
        <v>0.4</v>
      </c>
      <c r="D70" s="29">
        <v>0.3</v>
      </c>
      <c r="E70" s="29">
        <v>0.3</v>
      </c>
      <c r="F70" s="28" t="s">
        <v>93</v>
      </c>
    </row>
    <row r="71" spans="1:6" s="40" customFormat="1" ht="51">
      <c r="A71" s="30" t="s">
        <v>98</v>
      </c>
      <c r="B71" s="13">
        <f>SUM(C71:G71)</f>
        <v>26.031975000000003</v>
      </c>
      <c r="C71" s="29">
        <f>C68*C70</f>
        <v>10.044000000000002</v>
      </c>
      <c r="D71" s="29">
        <f>D68*D70</f>
        <v>8.408399999999999</v>
      </c>
      <c r="E71" s="29">
        <f>E68*E70</f>
        <v>7.579575</v>
      </c>
      <c r="F71" s="28" t="s">
        <v>89</v>
      </c>
    </row>
    <row r="72" spans="1:6" s="40" customFormat="1" ht="12.75">
      <c r="A72" s="31"/>
      <c r="B72" s="32"/>
      <c r="C72" s="33"/>
      <c r="D72" s="33"/>
      <c r="E72" s="33"/>
      <c r="F72" s="3"/>
    </row>
    <row r="73" spans="1:6" s="40" customFormat="1" ht="12.75">
      <c r="A73" s="34" t="s">
        <v>90</v>
      </c>
      <c r="B73" s="32"/>
      <c r="C73" s="35"/>
      <c r="D73" s="35"/>
      <c r="E73" s="35"/>
      <c r="F73" s="1"/>
    </row>
    <row r="74" spans="1:6" s="40" customFormat="1" ht="12.75">
      <c r="A74" s="7" t="s">
        <v>101</v>
      </c>
      <c r="B74" s="5">
        <v>129.9</v>
      </c>
      <c r="C74" s="2"/>
      <c r="D74" s="2"/>
      <c r="E74" s="2"/>
      <c r="F74" s="2"/>
    </row>
    <row r="75" spans="1:6" s="40" customFormat="1" ht="12.75">
      <c r="A75" s="7" t="s">
        <v>100</v>
      </c>
      <c r="B75" s="5">
        <v>91.8</v>
      </c>
      <c r="C75" s="2"/>
      <c r="D75" s="2"/>
      <c r="E75" s="2"/>
      <c r="F75" s="2"/>
    </row>
    <row r="76" spans="1:6" s="40" customFormat="1" ht="12.75">
      <c r="A76" s="36" t="s">
        <v>99</v>
      </c>
      <c r="B76" s="37">
        <f>B75*B71</f>
        <v>2389.735305</v>
      </c>
      <c r="C76" s="38"/>
      <c r="D76" s="2"/>
      <c r="E76" s="2"/>
      <c r="F76" s="2"/>
    </row>
    <row r="77" spans="1:6" s="40" customFormat="1" ht="12.75">
      <c r="A77" s="36" t="s">
        <v>103</v>
      </c>
      <c r="B77" s="37">
        <f>ROUND(B76,-1)</f>
        <v>2390</v>
      </c>
      <c r="C77" s="39"/>
      <c r="D77" s="2"/>
      <c r="E77" s="2"/>
      <c r="F77" s="2"/>
    </row>
    <row r="78" spans="1:6" s="40" customFormat="1" ht="12.75">
      <c r="A78" s="36" t="s">
        <v>102</v>
      </c>
      <c r="B78" s="41">
        <f>B77/B74</f>
        <v>18.398768283294842</v>
      </c>
      <c r="C78" s="2"/>
      <c r="D78" s="2"/>
      <c r="E78" s="2"/>
      <c r="F78" s="2"/>
    </row>
    <row r="79" spans="1:6" s="40" customFormat="1" ht="12.75">
      <c r="A79" s="42"/>
      <c r="B79" s="43"/>
      <c r="C79" s="2"/>
      <c r="D79" s="2"/>
      <c r="E79" s="2"/>
      <c r="F79" s="2"/>
    </row>
    <row r="80" spans="1:6" s="40" customFormat="1" ht="12.75">
      <c r="A80" s="45" t="s">
        <v>104</v>
      </c>
      <c r="B80" s="43"/>
      <c r="C80" s="2"/>
      <c r="D80" s="2"/>
      <c r="E80" s="2"/>
      <c r="F80" s="2"/>
    </row>
    <row r="81" spans="1:6" s="40" customFormat="1" ht="12.75">
      <c r="A81" s="44" t="s">
        <v>107</v>
      </c>
      <c r="B81" s="2"/>
      <c r="C81" s="2"/>
      <c r="D81" s="2"/>
      <c r="E81" s="2"/>
      <c r="F81" s="2"/>
    </row>
    <row r="82" spans="1:6" s="40" customFormat="1" ht="12.75">
      <c r="A82" s="44"/>
      <c r="B82" s="2"/>
      <c r="C82" s="2"/>
      <c r="D82" s="2"/>
      <c r="E82" s="2"/>
      <c r="F82" s="2"/>
    </row>
    <row r="83" spans="1:6" s="40" customFormat="1" ht="12.75">
      <c r="A83" s="46" t="s">
        <v>105</v>
      </c>
      <c r="B83" s="2"/>
      <c r="C83" s="2"/>
      <c r="D83" s="2"/>
      <c r="E83" s="2"/>
      <c r="F83" s="2"/>
    </row>
    <row r="84" spans="1:6" s="40" customFormat="1" ht="12.75">
      <c r="A84" s="34" t="s">
        <v>91</v>
      </c>
      <c r="B84" s="2"/>
      <c r="C84" s="2"/>
      <c r="D84" s="2"/>
      <c r="E84" s="2"/>
      <c r="F84" s="2"/>
    </row>
    <row r="85" spans="1:6" s="40" customFormat="1" ht="12.75">
      <c r="A85" s="34" t="s">
        <v>92</v>
      </c>
      <c r="B85" s="2"/>
      <c r="C85" s="2"/>
      <c r="D85" s="2"/>
      <c r="E85" s="2"/>
      <c r="F85" s="2"/>
    </row>
  </sheetData>
  <sheetProtection/>
  <mergeCells count="66">
    <mergeCell ref="A1:F1"/>
    <mergeCell ref="A3:F3"/>
    <mergeCell ref="A4:F4"/>
    <mergeCell ref="A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A22:F22"/>
    <mergeCell ref="A23:F23"/>
    <mergeCell ref="A24:F24"/>
    <mergeCell ref="A25:F25"/>
    <mergeCell ref="A26:F26"/>
    <mergeCell ref="A27:F27"/>
    <mergeCell ref="A28:F28"/>
    <mergeCell ref="A29:F29"/>
    <mergeCell ref="A30:F30"/>
    <mergeCell ref="A33:F33"/>
    <mergeCell ref="A35:B35"/>
    <mergeCell ref="A31:F31"/>
    <mergeCell ref="A32:F32"/>
    <mergeCell ref="A36:B36"/>
    <mergeCell ref="F36:F38"/>
    <mergeCell ref="A37:A38"/>
    <mergeCell ref="B37:B38"/>
    <mergeCell ref="A39:B39"/>
    <mergeCell ref="A40:A42"/>
    <mergeCell ref="B40:B42"/>
    <mergeCell ref="F52:F54"/>
    <mergeCell ref="A43:A45"/>
    <mergeCell ref="B43:B45"/>
    <mergeCell ref="F43:F45"/>
    <mergeCell ref="A46:A48"/>
    <mergeCell ref="B46:B48"/>
    <mergeCell ref="F46:F48"/>
    <mergeCell ref="B55:B57"/>
    <mergeCell ref="F55:F57"/>
    <mergeCell ref="A58:A60"/>
    <mergeCell ref="B58:B60"/>
    <mergeCell ref="F58:F60"/>
    <mergeCell ref="A49:A51"/>
    <mergeCell ref="B49:B51"/>
    <mergeCell ref="F49:F51"/>
    <mergeCell ref="A52:A54"/>
    <mergeCell ref="B52:B54"/>
    <mergeCell ref="A69:B69"/>
    <mergeCell ref="A70:B70"/>
    <mergeCell ref="A2:F2"/>
    <mergeCell ref="A61:A63"/>
    <mergeCell ref="B61:B63"/>
    <mergeCell ref="A64:A66"/>
    <mergeCell ref="B64:B66"/>
    <mergeCell ref="A67:B67"/>
    <mergeCell ref="A68:B68"/>
    <mergeCell ref="A55:A57"/>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dc:creator>
  <cp:keywords/>
  <dc:description/>
  <cp:lastModifiedBy>lauri</cp:lastModifiedBy>
  <dcterms:created xsi:type="dcterms:W3CDTF">2014-10-06T06:53:17Z</dcterms:created>
  <dcterms:modified xsi:type="dcterms:W3CDTF">2014-10-16T08:30:21Z</dcterms:modified>
  <cp:category/>
  <cp:version/>
  <cp:contentType/>
  <cp:contentStatus/>
</cp:coreProperties>
</file>