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2" i="1" l="1"/>
  <c r="C29" i="1" l="1"/>
  <c r="J29" i="1" l="1"/>
  <c r="J26" i="1"/>
  <c r="J25" i="1"/>
  <c r="J24" i="1"/>
  <c r="H30" i="1"/>
  <c r="G30" i="1"/>
  <c r="F30" i="1"/>
  <c r="E30" i="1"/>
  <c r="D30" i="1"/>
  <c r="D29" i="1"/>
  <c r="D31" i="1" s="1"/>
  <c r="C30" i="1"/>
  <c r="C31" i="1"/>
  <c r="C34" i="1" s="1"/>
  <c r="H27" i="1"/>
  <c r="G27" i="1"/>
  <c r="F27" i="1"/>
  <c r="E27" i="1"/>
  <c r="D27" i="1"/>
  <c r="C27" i="1"/>
  <c r="H26" i="1"/>
  <c r="G26" i="1"/>
  <c r="F26" i="1"/>
  <c r="E26" i="1"/>
  <c r="D26" i="1"/>
  <c r="C26" i="1"/>
  <c r="H24" i="1"/>
  <c r="G24" i="1"/>
  <c r="F24" i="1"/>
  <c r="E24" i="1"/>
  <c r="C24" i="1"/>
  <c r="D24" i="1"/>
  <c r="C14" i="1"/>
  <c r="E17" i="1"/>
  <c r="E29" i="1" l="1"/>
  <c r="F29" i="1" l="1"/>
  <c r="E31" i="1"/>
  <c r="G29" i="1" l="1"/>
  <c r="F31" i="1"/>
  <c r="G31" i="1" l="1"/>
  <c r="G34" i="1" s="1"/>
  <c r="I40" i="1" s="1"/>
  <c r="H29" i="1"/>
  <c r="H31" i="1" s="1"/>
  <c r="C37" i="1" s="1"/>
  <c r="C38" i="1" l="1"/>
  <c r="C36" i="1" s="1"/>
</calcChain>
</file>

<file path=xl/sharedStrings.xml><?xml version="1.0" encoding="utf-8"?>
<sst xmlns="http://schemas.openxmlformats.org/spreadsheetml/2006/main" count="54" uniqueCount="44">
  <si>
    <t>Hnnatav</t>
  </si>
  <si>
    <t>Turul</t>
  </si>
  <si>
    <t>Valitud</t>
  </si>
  <si>
    <t>Üür korteri kohta kuus, eur</t>
  </si>
  <si>
    <t>Üüri laekumine kuus, eur</t>
  </si>
  <si>
    <t xml:space="preserve">280 – 300  </t>
  </si>
  <si>
    <t>266-285</t>
  </si>
  <si>
    <t>Vakants, %</t>
  </si>
  <si>
    <t>SNP, m2</t>
  </si>
  <si>
    <t>Tegevuskulu kuus kokku, eur</t>
  </si>
  <si>
    <t>Tegevuskulu kuus SNP m2 kohta, eur</t>
  </si>
  <si>
    <t>Diskontomäär,%</t>
  </si>
  <si>
    <t>Kapmäär praegu, %</t>
  </si>
  <si>
    <t>Kapmäär 5.a. lõpus,%</t>
  </si>
  <si>
    <t>THI</t>
  </si>
  <si>
    <t>Investeering</t>
  </si>
  <si>
    <t>Üür korteri kohta kuus 2-4 korrus, eur</t>
  </si>
  <si>
    <t>Väljaüüritud korterite arv esimesel aastal</t>
  </si>
  <si>
    <t>Max võimalik väljaüüritavate korterite arv esimesel  aastal</t>
  </si>
  <si>
    <t>10kuni12</t>
  </si>
  <si>
    <t>Kokku kortereid alates teisest aastast</t>
  </si>
  <si>
    <t>Aastad</t>
  </si>
  <si>
    <t>PGI</t>
  </si>
  <si>
    <t>PGI juurdekasv 3%</t>
  </si>
  <si>
    <t>EGI</t>
  </si>
  <si>
    <t>Kapitalikulu kuus SNP m2 kohta, eur</t>
  </si>
  <si>
    <t>Tegevuskulu</t>
  </si>
  <si>
    <t>Kapitalikulu</t>
  </si>
  <si>
    <t>NOI</t>
  </si>
  <si>
    <t>Tegevuskulu ja kapitalikulu juurdekasv 3%</t>
  </si>
  <si>
    <t>Üür korteri kohta kuus1. ja 5. korrus, eur</t>
  </si>
  <si>
    <t>Vakants, 10%</t>
  </si>
  <si>
    <t>Lõpetav rahavoog</t>
  </si>
  <si>
    <t>Kokku rahavoog</t>
  </si>
  <si>
    <t>Müügikulu, 2%</t>
  </si>
  <si>
    <t>Kinnistu turuväärtus diskonteeritud rahavoogude meetodil</t>
  </si>
  <si>
    <t>ehk</t>
  </si>
  <si>
    <t>eurot</t>
  </si>
  <si>
    <t>Kinnistu turuväärtus kapitaliseerimise meetodil</t>
  </si>
  <si>
    <t>Stabiliseeritud rahavoog kapitaliseerimise meetodi jaoks</t>
  </si>
  <si>
    <t>KH Ülesanne 1.2 Lahendus</t>
  </si>
  <si>
    <t>Rahavoogude prognoos</t>
  </si>
  <si>
    <t>Turuväärtus progn per lõpus</t>
  </si>
  <si>
    <t xml:space="preserve">0,58-0,62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</si>
</sst>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r&quot;;[Red]\-#,##0.00\ &quot;kr&quot;"/>
    <numFmt numFmtId="44" formatCode="_-* #,##0.00\ &quot;kr&quot;_-;\-* #,##0.00\ &quot;kr&quot;_-;_-* &quot;-&quot;??\ &quot;kr&quot;_-;_-@_-"/>
  </numFmts>
  <fonts count="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2" fontId="0" fillId="0" borderId="1" xfId="0" applyNumberFormat="1" applyBorder="1"/>
    <xf numFmtId="0" fontId="0" fillId="0" borderId="0" xfId="0" applyBorder="1"/>
    <xf numFmtId="0" fontId="0" fillId="0" borderId="1" xfId="0" applyFill="1" applyBorder="1" applyAlignment="1">
      <alignment wrapText="1"/>
    </xf>
    <xf numFmtId="16" fontId="0" fillId="0" borderId="1" xfId="0" applyNumberFormat="1" applyBorder="1"/>
    <xf numFmtId="1" fontId="0" fillId="0" borderId="1" xfId="0" applyNumberFormat="1" applyBorder="1"/>
    <xf numFmtId="0" fontId="0" fillId="0" borderId="1" xfId="0" applyFill="1" applyBorder="1"/>
    <xf numFmtId="0" fontId="0" fillId="0" borderId="0" xfId="0" applyFill="1" applyBorder="1" applyAlignment="1">
      <alignment wrapText="1"/>
    </xf>
    <xf numFmtId="0" fontId="0" fillId="0" borderId="2" xfId="0" applyBorder="1"/>
    <xf numFmtId="0" fontId="0" fillId="0" borderId="3" xfId="0" applyBorder="1"/>
    <xf numFmtId="1" fontId="0" fillId="0" borderId="3" xfId="1" applyNumberFormat="1" applyFont="1" applyBorder="1"/>
    <xf numFmtId="0" fontId="0" fillId="0" borderId="4" xfId="0" applyBorder="1"/>
    <xf numFmtId="1" fontId="0" fillId="0" borderId="3" xfId="0" applyNumberFormat="1" applyBorder="1"/>
    <xf numFmtId="8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tabSelected="1" topLeftCell="A13" workbookViewId="0">
      <selection activeCell="K42" sqref="K42"/>
    </sheetView>
  </sheetViews>
  <sheetFormatPr defaultRowHeight="15" x14ac:dyDescent="0.25"/>
  <cols>
    <col min="2" max="2" width="26.85546875" customWidth="1"/>
    <col min="9" max="9" width="15.7109375" customWidth="1"/>
    <col min="14" max="14" width="13.7109375" bestFit="1" customWidth="1"/>
  </cols>
  <sheetData>
    <row r="1" spans="2:5" x14ac:dyDescent="0.25">
      <c r="B1" t="s">
        <v>40</v>
      </c>
    </row>
    <row r="2" spans="2:5" x14ac:dyDescent="0.25">
      <c r="B2" s="1"/>
      <c r="C2" s="1" t="s">
        <v>0</v>
      </c>
      <c r="D2" s="1" t="s">
        <v>1</v>
      </c>
      <c r="E2" s="1" t="s">
        <v>2</v>
      </c>
    </row>
    <row r="3" spans="2:5" ht="22.5" customHeight="1" x14ac:dyDescent="0.25">
      <c r="B3" s="2" t="s">
        <v>3</v>
      </c>
      <c r="C3" s="1">
        <v>275</v>
      </c>
      <c r="D3" s="1"/>
      <c r="E3" s="1"/>
    </row>
    <row r="4" spans="2:5" ht="24" customHeight="1" x14ac:dyDescent="0.25">
      <c r="B4" s="2" t="s">
        <v>4</v>
      </c>
      <c r="C4" s="1">
        <v>19800</v>
      </c>
      <c r="D4" s="1"/>
      <c r="E4" s="1"/>
    </row>
    <row r="5" spans="2:5" ht="30" customHeight="1" x14ac:dyDescent="0.25">
      <c r="B5" s="2" t="s">
        <v>16</v>
      </c>
      <c r="C5" s="1"/>
      <c r="D5" s="1" t="s">
        <v>5</v>
      </c>
      <c r="E5" s="1">
        <v>280</v>
      </c>
    </row>
    <row r="6" spans="2:5" ht="27.75" customHeight="1" x14ac:dyDescent="0.25">
      <c r="B6" s="2" t="s">
        <v>30</v>
      </c>
      <c r="C6" s="1"/>
      <c r="D6" s="1" t="s">
        <v>6</v>
      </c>
      <c r="E6" s="1">
        <v>275</v>
      </c>
    </row>
    <row r="7" spans="2:5" ht="27.75" customHeight="1" x14ac:dyDescent="0.25">
      <c r="B7" s="2" t="s">
        <v>18</v>
      </c>
      <c r="C7" s="1">
        <v>80</v>
      </c>
      <c r="D7" s="1"/>
      <c r="E7" s="1"/>
    </row>
    <row r="8" spans="2:5" ht="28.5" customHeight="1" x14ac:dyDescent="0.25">
      <c r="B8" s="2" t="s">
        <v>17</v>
      </c>
      <c r="C8" s="1">
        <v>72</v>
      </c>
      <c r="D8" s="1"/>
      <c r="E8" s="1"/>
    </row>
    <row r="9" spans="2:5" ht="28.5" customHeight="1" x14ac:dyDescent="0.25">
      <c r="B9" s="2" t="s">
        <v>7</v>
      </c>
      <c r="C9" s="1">
        <v>10</v>
      </c>
      <c r="D9" s="7" t="s">
        <v>19</v>
      </c>
      <c r="E9" s="1">
        <v>10</v>
      </c>
    </row>
    <row r="10" spans="2:5" ht="28.5" customHeight="1" x14ac:dyDescent="0.25">
      <c r="B10" s="2" t="s">
        <v>20</v>
      </c>
      <c r="C10" s="1">
        <v>100</v>
      </c>
      <c r="D10" s="1"/>
      <c r="E10" s="1"/>
    </row>
    <row r="11" spans="2:5" x14ac:dyDescent="0.25">
      <c r="B11" s="2" t="s">
        <v>8</v>
      </c>
      <c r="C11" s="1">
        <v>6210</v>
      </c>
      <c r="D11" s="1"/>
      <c r="E11" s="1"/>
    </row>
    <row r="12" spans="2:5" ht="30" x14ac:dyDescent="0.25">
      <c r="B12" s="2" t="s">
        <v>25</v>
      </c>
      <c r="C12" s="1">
        <v>0.2</v>
      </c>
      <c r="D12" s="1">
        <v>0.2</v>
      </c>
      <c r="E12" s="1">
        <v>0.2</v>
      </c>
    </row>
    <row r="13" spans="2:5" ht="26.25" customHeight="1" x14ac:dyDescent="0.25">
      <c r="B13" s="2" t="s">
        <v>9</v>
      </c>
      <c r="C13" s="1">
        <v>3100</v>
      </c>
      <c r="D13" s="1"/>
      <c r="E13" s="1"/>
    </row>
    <row r="14" spans="2:5" ht="29.25" customHeight="1" x14ac:dyDescent="0.25">
      <c r="B14" s="2" t="s">
        <v>10</v>
      </c>
      <c r="C14" s="4">
        <f>C13/C11</f>
        <v>0.49919484702093397</v>
      </c>
      <c r="D14" s="1" t="s">
        <v>43</v>
      </c>
      <c r="E14" s="1">
        <v>0.57999999999999996</v>
      </c>
    </row>
    <row r="15" spans="2:5" ht="18.75" customHeight="1" x14ac:dyDescent="0.25">
      <c r="B15" s="2" t="s">
        <v>11</v>
      </c>
      <c r="C15" s="1"/>
      <c r="D15" s="1"/>
      <c r="E15" s="1">
        <v>10</v>
      </c>
    </row>
    <row r="16" spans="2:5" ht="21" customHeight="1" x14ac:dyDescent="0.25">
      <c r="B16" s="2" t="s">
        <v>12</v>
      </c>
      <c r="C16" s="1"/>
      <c r="D16" s="1"/>
      <c r="E16" s="1">
        <v>9.1999999999999993</v>
      </c>
    </row>
    <row r="17" spans="2:10" ht="18" customHeight="1" x14ac:dyDescent="0.25">
      <c r="B17" s="2" t="s">
        <v>13</v>
      </c>
      <c r="C17" s="1"/>
      <c r="D17" s="1"/>
      <c r="E17" s="1">
        <f>E16-1</f>
        <v>8.1999999999999993</v>
      </c>
    </row>
    <row r="18" spans="2:10" x14ac:dyDescent="0.25">
      <c r="B18" s="2" t="s">
        <v>14</v>
      </c>
      <c r="C18" s="3">
        <v>0.03</v>
      </c>
      <c r="D18" s="5"/>
      <c r="E18" s="5"/>
    </row>
    <row r="19" spans="2:10" ht="19.5" customHeight="1" x14ac:dyDescent="0.25">
      <c r="B19" s="6" t="s">
        <v>15</v>
      </c>
      <c r="C19" s="1">
        <v>100000</v>
      </c>
    </row>
    <row r="21" spans="2:10" x14ac:dyDescent="0.25">
      <c r="B21" s="10" t="s">
        <v>41</v>
      </c>
    </row>
    <row r="22" spans="2:10" x14ac:dyDescent="0.25">
      <c r="C22" t="s">
        <v>21</v>
      </c>
      <c r="I22" t="s">
        <v>39</v>
      </c>
    </row>
    <row r="23" spans="2:10" x14ac:dyDescent="0.25">
      <c r="B23" s="1"/>
      <c r="C23" s="1">
        <v>1</v>
      </c>
      <c r="D23" s="1">
        <v>2</v>
      </c>
      <c r="E23" s="1">
        <v>3</v>
      </c>
      <c r="F23" s="1">
        <v>4</v>
      </c>
      <c r="G23" s="1">
        <v>5</v>
      </c>
      <c r="H23" s="1">
        <v>6</v>
      </c>
      <c r="I23" s="1"/>
      <c r="J23" s="1"/>
    </row>
    <row r="24" spans="2:10" x14ac:dyDescent="0.25">
      <c r="B24" s="1" t="s">
        <v>22</v>
      </c>
      <c r="C24" s="1">
        <f>(20*E6+60*E5)*12</f>
        <v>267600</v>
      </c>
      <c r="D24" s="1">
        <f>(40*E6+60*E5)*12*1.03</f>
        <v>343608</v>
      </c>
      <c r="E24" s="8">
        <f>D24*1.03</f>
        <v>353916.24</v>
      </c>
      <c r="F24" s="8">
        <f>E24*1.03</f>
        <v>364533.72720000002</v>
      </c>
      <c r="G24" s="8">
        <f>F24*1.03</f>
        <v>375469.73901600001</v>
      </c>
      <c r="H24" s="8">
        <f>G24*1.03</f>
        <v>386733.83118648001</v>
      </c>
      <c r="I24" s="1" t="s">
        <v>22</v>
      </c>
      <c r="J24" s="1">
        <f>(40*E6+60*E5)*12</f>
        <v>333600</v>
      </c>
    </row>
    <row r="25" spans="2:10" x14ac:dyDescent="0.25">
      <c r="B25" s="1" t="s">
        <v>23</v>
      </c>
      <c r="C25" s="1"/>
      <c r="D25" s="1"/>
      <c r="E25" s="1"/>
      <c r="F25" s="1"/>
      <c r="G25" s="1"/>
      <c r="H25" s="1"/>
      <c r="I25" s="1" t="s">
        <v>31</v>
      </c>
      <c r="J25" s="1">
        <f>J24*0.1</f>
        <v>33360</v>
      </c>
    </row>
    <row r="26" spans="2:10" x14ac:dyDescent="0.25">
      <c r="B26" s="1" t="s">
        <v>31</v>
      </c>
      <c r="C26" s="1">
        <f t="shared" ref="C26:H26" si="0">C24*0.1</f>
        <v>26760</v>
      </c>
      <c r="D26" s="8">
        <f t="shared" si="0"/>
        <v>34360.800000000003</v>
      </c>
      <c r="E26" s="8">
        <f t="shared" si="0"/>
        <v>35391.624000000003</v>
      </c>
      <c r="F26" s="8">
        <f t="shared" si="0"/>
        <v>36453.372720000007</v>
      </c>
      <c r="G26" s="8">
        <f t="shared" si="0"/>
        <v>37546.973901600002</v>
      </c>
      <c r="H26" s="8">
        <f t="shared" si="0"/>
        <v>38673.383118648002</v>
      </c>
      <c r="I26" s="1" t="s">
        <v>24</v>
      </c>
      <c r="J26" s="1">
        <f>J24-J25</f>
        <v>300240</v>
      </c>
    </row>
    <row r="27" spans="2:10" x14ac:dyDescent="0.25">
      <c r="B27" s="1" t="s">
        <v>24</v>
      </c>
      <c r="C27" s="1">
        <f t="shared" ref="C27:H27" si="1">C24-C26</f>
        <v>240840</v>
      </c>
      <c r="D27" s="8">
        <f t="shared" si="1"/>
        <v>309247.2</v>
      </c>
      <c r="E27" s="8">
        <f t="shared" si="1"/>
        <v>318524.61599999998</v>
      </c>
      <c r="F27" s="8">
        <f t="shared" si="1"/>
        <v>328080.35448000004</v>
      </c>
      <c r="G27" s="8">
        <f t="shared" si="1"/>
        <v>337922.76511440001</v>
      </c>
      <c r="H27" s="8">
        <f t="shared" si="1"/>
        <v>348060.44806783198</v>
      </c>
      <c r="I27" s="1" t="s">
        <v>26</v>
      </c>
      <c r="J27" s="8">
        <v>43221.599999999999</v>
      </c>
    </row>
    <row r="28" spans="2:10" ht="30" x14ac:dyDescent="0.25">
      <c r="B28" s="2" t="s">
        <v>29</v>
      </c>
      <c r="C28" s="1"/>
      <c r="D28" s="1"/>
      <c r="E28" s="1"/>
      <c r="F28" s="1"/>
      <c r="G28" s="1"/>
      <c r="H28" s="1"/>
      <c r="I28" s="1" t="s">
        <v>27</v>
      </c>
      <c r="J28" s="1">
        <v>14904</v>
      </c>
    </row>
    <row r="29" spans="2:10" x14ac:dyDescent="0.25">
      <c r="B29" s="1" t="s">
        <v>26</v>
      </c>
      <c r="C29" s="8">
        <f>E14*C11*12</f>
        <v>43221.599999999999</v>
      </c>
      <c r="D29" s="8">
        <f t="shared" ref="D29:H30" si="2">C29*1.03</f>
        <v>44518.248</v>
      </c>
      <c r="E29" s="8">
        <f t="shared" si="2"/>
        <v>45853.795440000002</v>
      </c>
      <c r="F29" s="8">
        <f t="shared" si="2"/>
        <v>47229.409303200002</v>
      </c>
      <c r="G29" s="8">
        <f t="shared" si="2"/>
        <v>48646.291582296006</v>
      </c>
      <c r="H29" s="8">
        <f t="shared" si="2"/>
        <v>50105.680329764888</v>
      </c>
      <c r="I29" s="1" t="s">
        <v>28</v>
      </c>
      <c r="J29" s="8">
        <f>J26-J27-J28</f>
        <v>242114.4</v>
      </c>
    </row>
    <row r="30" spans="2:10" x14ac:dyDescent="0.25">
      <c r="B30" s="1" t="s">
        <v>27</v>
      </c>
      <c r="C30" s="1">
        <f>C12*C11*12</f>
        <v>14904</v>
      </c>
      <c r="D30" s="8">
        <f t="shared" si="2"/>
        <v>15351.12</v>
      </c>
      <c r="E30" s="8">
        <f t="shared" si="2"/>
        <v>15811.653600000001</v>
      </c>
      <c r="F30" s="8">
        <f t="shared" si="2"/>
        <v>16286.003208000002</v>
      </c>
      <c r="G30" s="8">
        <f t="shared" si="2"/>
        <v>16774.583304240001</v>
      </c>
      <c r="H30" s="8">
        <f t="shared" si="2"/>
        <v>17277.820803367202</v>
      </c>
    </row>
    <row r="31" spans="2:10" x14ac:dyDescent="0.25">
      <c r="B31" s="1" t="s">
        <v>28</v>
      </c>
      <c r="C31" s="8">
        <f t="shared" ref="C31:H31" si="3">C27-C29-C30</f>
        <v>182714.4</v>
      </c>
      <c r="D31" s="8">
        <f t="shared" si="3"/>
        <v>249377.83199999999</v>
      </c>
      <c r="E31" s="8">
        <f t="shared" si="3"/>
        <v>256859.16695999997</v>
      </c>
      <c r="F31" s="8">
        <f t="shared" si="3"/>
        <v>264564.94196880003</v>
      </c>
      <c r="G31" s="8">
        <f t="shared" si="3"/>
        <v>272501.89022786397</v>
      </c>
      <c r="H31" s="8">
        <f t="shared" si="3"/>
        <v>280676.9469346999</v>
      </c>
    </row>
    <row r="32" spans="2:10" x14ac:dyDescent="0.25">
      <c r="B32" s="9" t="s">
        <v>15</v>
      </c>
      <c r="C32" s="1">
        <v>100000</v>
      </c>
      <c r="D32" s="1"/>
      <c r="E32" s="1"/>
      <c r="F32" s="1"/>
      <c r="G32" s="1"/>
      <c r="H32" s="1"/>
    </row>
    <row r="33" spans="2:14" x14ac:dyDescent="0.25">
      <c r="B33" s="9" t="s">
        <v>32</v>
      </c>
      <c r="C33" s="1"/>
      <c r="D33" s="1"/>
      <c r="E33" s="1"/>
      <c r="F33" s="1"/>
      <c r="G33" s="1">
        <v>3354431.80482934</v>
      </c>
      <c r="H33" s="1"/>
    </row>
    <row r="34" spans="2:14" x14ac:dyDescent="0.25">
      <c r="B34" s="9" t="s">
        <v>33</v>
      </c>
      <c r="C34" s="8">
        <f>C31-C32</f>
        <v>82714.399999999994</v>
      </c>
      <c r="D34" s="8">
        <v>240167.16000000003</v>
      </c>
      <c r="E34" s="8">
        <v>247372.17480000001</v>
      </c>
      <c r="F34" s="8">
        <v>254793.34004400004</v>
      </c>
      <c r="G34" s="8">
        <f>G31+G33</f>
        <v>3626933.695057204</v>
      </c>
      <c r="H34" s="1"/>
    </row>
    <row r="36" spans="2:14" x14ac:dyDescent="0.25">
      <c r="B36" s="1" t="s">
        <v>32</v>
      </c>
      <c r="C36" s="8">
        <f>C37-C38</f>
        <v>3354431.80482934</v>
      </c>
    </row>
    <row r="37" spans="2:14" x14ac:dyDescent="0.25">
      <c r="B37" s="1" t="s">
        <v>42</v>
      </c>
      <c r="C37" s="1">
        <f>H31/0.082</f>
        <v>3422889.5967646325</v>
      </c>
    </row>
    <row r="38" spans="2:14" x14ac:dyDescent="0.25">
      <c r="B38" s="1" t="s">
        <v>34</v>
      </c>
      <c r="C38" s="8">
        <f>C37*0.02</f>
        <v>68457.791935292655</v>
      </c>
    </row>
    <row r="40" spans="2:14" x14ac:dyDescent="0.25">
      <c r="B40" s="11" t="s">
        <v>35</v>
      </c>
      <c r="C40" s="12"/>
      <c r="D40" s="12"/>
      <c r="E40" s="12"/>
      <c r="F40" s="12"/>
      <c r="G40" s="12"/>
      <c r="H40" s="12"/>
      <c r="I40" s="13">
        <f>NPV(10%,C34,D34,E34,F34,G34)</f>
        <v>2885602.2897179164</v>
      </c>
      <c r="J40" s="12" t="s">
        <v>36</v>
      </c>
      <c r="K40" s="12">
        <v>2890000</v>
      </c>
      <c r="L40" s="14" t="s">
        <v>37</v>
      </c>
      <c r="N40" s="16"/>
    </row>
    <row r="42" spans="2:14" x14ac:dyDescent="0.25">
      <c r="B42" s="11" t="s">
        <v>38</v>
      </c>
      <c r="C42" s="12"/>
      <c r="D42" s="12"/>
      <c r="E42" s="12"/>
      <c r="F42" s="12"/>
      <c r="G42" s="12"/>
      <c r="H42" s="12"/>
      <c r="I42" s="15">
        <f>J29/0.092-C32</f>
        <v>2531678.2608695654</v>
      </c>
      <c r="J42" s="12" t="s">
        <v>36</v>
      </c>
      <c r="K42" s="12">
        <v>2530000</v>
      </c>
      <c r="L42" s="14" t="s"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Tallinn University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 Kolbre</dc:creator>
  <cp:lastModifiedBy>Ene Kolbre</cp:lastModifiedBy>
  <dcterms:created xsi:type="dcterms:W3CDTF">2014-10-01T15:32:58Z</dcterms:created>
  <dcterms:modified xsi:type="dcterms:W3CDTF">2014-10-16T17:26:19Z</dcterms:modified>
</cp:coreProperties>
</file>